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m\Documents\COPIA-DE-RESPALDO\DOCUMENTOS IBAL-20-12-2021\DOCUMENTOS PROCESOS 2022\3.  SIG\2022\INDICADORES 2022\"/>
    </mc:Choice>
  </mc:AlternateContent>
  <xr:revisionPtr revIDLastSave="0" documentId="8_{E1B79DAD-3914-4C48-9CCC-3CCE19BD13E0}" xr6:coauthVersionLast="47" xr6:coauthVersionMax="47" xr10:uidLastSave="{00000000-0000-0000-0000-000000000000}"/>
  <bookViews>
    <workbookView xWindow="-120" yWindow="-120" windowWidth="20730" windowHeight="11160" xr2:uid="{128A9065-35E9-47D5-873D-67E648446B8C}"/>
  </bookViews>
  <sheets>
    <sheet name="INDICADORES 2022 REVISION" sheetId="1" r:id="rId1"/>
  </sheets>
  <externalReferences>
    <externalReference r:id="rId2"/>
  </externalReferences>
  <definedNames>
    <definedName name="_xlnm._FilterDatabase" localSheetId="0" hidden="1">'INDICADORES 2022 REVISION'!$A$6:$AQ$6</definedName>
    <definedName name="_xlnm.Print_Titles" localSheetId="0">'INDICADORES 2022 REVISION'!$4:$7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9" i="1" l="1"/>
  <c r="Y89" i="1" s="1"/>
  <c r="Z89" i="1" s="1"/>
  <c r="Z88" i="1"/>
  <c r="Y88" i="1"/>
  <c r="X88" i="1"/>
  <c r="Z87" i="1"/>
  <c r="Y87" i="1"/>
  <c r="Y86" i="1"/>
  <c r="Z86" i="1" s="1"/>
  <c r="AB87" i="1" s="1"/>
  <c r="E108" i="1" s="1"/>
  <c r="X86" i="1"/>
  <c r="X85" i="1"/>
  <c r="Y85" i="1" s="1"/>
  <c r="Z85" i="1" s="1"/>
  <c r="Z84" i="1"/>
  <c r="Y84" i="1"/>
  <c r="X83" i="1"/>
  <c r="Y83" i="1" s="1"/>
  <c r="Z83" i="1" s="1"/>
  <c r="Y82" i="1"/>
  <c r="Z82" i="1" s="1"/>
  <c r="Z81" i="1"/>
  <c r="Y80" i="1"/>
  <c r="Z80" i="1" s="1"/>
  <c r="Y79" i="1"/>
  <c r="Z79" i="1" s="1"/>
  <c r="Y78" i="1"/>
  <c r="Z78" i="1" s="1"/>
  <c r="X78" i="1"/>
  <c r="X77" i="1"/>
  <c r="Y77" i="1" s="1"/>
  <c r="Z77" i="1" s="1"/>
  <c r="Y76" i="1"/>
  <c r="Z76" i="1" s="1"/>
  <c r="Y75" i="1"/>
  <c r="Z75" i="1" s="1"/>
  <c r="X75" i="1"/>
  <c r="X74" i="1"/>
  <c r="Y74" i="1" s="1"/>
  <c r="Z74" i="1" s="1"/>
  <c r="Y73" i="1"/>
  <c r="Z73" i="1" s="1"/>
  <c r="AB81" i="1" s="1"/>
  <c r="E106" i="1" s="1"/>
  <c r="X73" i="1"/>
  <c r="Y72" i="1"/>
  <c r="Z72" i="1" s="1"/>
  <c r="X72" i="1"/>
  <c r="X71" i="1"/>
  <c r="Y71" i="1" s="1"/>
  <c r="Z71" i="1" s="1"/>
  <c r="Y70" i="1"/>
  <c r="Z70" i="1" s="1"/>
  <c r="X70" i="1"/>
  <c r="X69" i="1"/>
  <c r="Y69" i="1" s="1"/>
  <c r="Z69" i="1" s="1"/>
  <c r="Y68" i="1"/>
  <c r="Z68" i="1" s="1"/>
  <c r="X68" i="1"/>
  <c r="X67" i="1"/>
  <c r="Y67" i="1" s="1"/>
  <c r="Z67" i="1" s="1"/>
  <c r="Y66" i="1"/>
  <c r="Z66" i="1" s="1"/>
  <c r="X66" i="1"/>
  <c r="X65" i="1"/>
  <c r="Y65" i="1" s="1"/>
  <c r="Z65" i="1" s="1"/>
  <c r="Y64" i="1"/>
  <c r="Z64" i="1" s="1"/>
  <c r="X64" i="1"/>
  <c r="X63" i="1"/>
  <c r="Y63" i="1" s="1"/>
  <c r="Z63" i="1" s="1"/>
  <c r="Y62" i="1"/>
  <c r="Z62" i="1" s="1"/>
  <c r="X62" i="1"/>
  <c r="X61" i="1"/>
  <c r="Y61" i="1" s="1"/>
  <c r="Z61" i="1" s="1"/>
  <c r="Y60" i="1"/>
  <c r="Z60" i="1" s="1"/>
  <c r="X60" i="1"/>
  <c r="X59" i="1"/>
  <c r="Y59" i="1" s="1"/>
  <c r="Z59" i="1" s="1"/>
  <c r="Y58" i="1"/>
  <c r="Z58" i="1" s="1"/>
  <c r="X58" i="1"/>
  <c r="X57" i="1"/>
  <c r="Y57" i="1" s="1"/>
  <c r="Z57" i="1" s="1"/>
  <c r="Y56" i="1"/>
  <c r="Z56" i="1" s="1"/>
  <c r="X56" i="1"/>
  <c r="X55" i="1"/>
  <c r="Y55" i="1" s="1"/>
  <c r="Z55" i="1" s="1"/>
  <c r="Y54" i="1"/>
  <c r="Z54" i="1" s="1"/>
  <c r="X54" i="1"/>
  <c r="X53" i="1"/>
  <c r="Y53" i="1" s="1"/>
  <c r="Z53" i="1" s="1"/>
  <c r="X52" i="1"/>
  <c r="Y52" i="1" s="1"/>
  <c r="Z52" i="1" s="1"/>
  <c r="Y51" i="1"/>
  <c r="Z51" i="1" s="1"/>
  <c r="X51" i="1"/>
  <c r="X50" i="1"/>
  <c r="Y50" i="1" s="1"/>
  <c r="Z50" i="1" s="1"/>
  <c r="Y49" i="1"/>
  <c r="Z49" i="1" s="1"/>
  <c r="X49" i="1"/>
  <c r="X48" i="1"/>
  <c r="Y48" i="1" s="1"/>
  <c r="Z48" i="1" s="1"/>
  <c r="Y47" i="1"/>
  <c r="Z47" i="1" s="1"/>
  <c r="X47" i="1"/>
  <c r="Y46" i="1"/>
  <c r="Z46" i="1" s="1"/>
  <c r="X46" i="1"/>
  <c r="X45" i="1"/>
  <c r="Y45" i="1" s="1"/>
  <c r="Z45" i="1" s="1"/>
  <c r="Y44" i="1"/>
  <c r="Z44" i="1" s="1"/>
  <c r="X44" i="1"/>
  <c r="X43" i="1"/>
  <c r="Y43" i="1" s="1"/>
  <c r="Z43" i="1" s="1"/>
  <c r="X42" i="1"/>
  <c r="Y42" i="1" s="1"/>
  <c r="Z42" i="1" s="1"/>
  <c r="Y41" i="1"/>
  <c r="Z41" i="1" s="1"/>
  <c r="X41" i="1"/>
  <c r="X40" i="1"/>
  <c r="Y40" i="1" s="1"/>
  <c r="Z40" i="1" s="1"/>
  <c r="Y39" i="1"/>
  <c r="Z39" i="1" s="1"/>
  <c r="X39" i="1"/>
  <c r="Y38" i="1"/>
  <c r="Z38" i="1" s="1"/>
  <c r="X38" i="1"/>
  <c r="X37" i="1"/>
  <c r="Y37" i="1" s="1"/>
  <c r="Z37" i="1" s="1"/>
  <c r="Y36" i="1"/>
  <c r="Z36" i="1" s="1"/>
  <c r="X36" i="1"/>
  <c r="X35" i="1"/>
  <c r="Y35" i="1" s="1"/>
  <c r="Z35" i="1" s="1"/>
  <c r="Y34" i="1"/>
  <c r="Z34" i="1" s="1"/>
  <c r="X34" i="1"/>
  <c r="X33" i="1"/>
  <c r="Y33" i="1" s="1"/>
  <c r="Z33" i="1" s="1"/>
  <c r="X32" i="1"/>
  <c r="Y32" i="1" s="1"/>
  <c r="Z32" i="1" s="1"/>
  <c r="Y31" i="1"/>
  <c r="Z31" i="1" s="1"/>
  <c r="X31" i="1"/>
  <c r="X30" i="1"/>
  <c r="Y30" i="1" s="1"/>
  <c r="Z30" i="1" s="1"/>
  <c r="Y29" i="1"/>
  <c r="Z29" i="1" s="1"/>
  <c r="X29" i="1"/>
  <c r="X28" i="1"/>
  <c r="Y28" i="1" s="1"/>
  <c r="Z28" i="1" s="1"/>
  <c r="Y27" i="1"/>
  <c r="Z27" i="1" s="1"/>
  <c r="X27" i="1"/>
  <c r="X25" i="1"/>
  <c r="Y25" i="1" s="1"/>
  <c r="Z25" i="1" s="1"/>
  <c r="Y24" i="1"/>
  <c r="Z24" i="1" s="1"/>
  <c r="X24" i="1"/>
  <c r="X23" i="1"/>
  <c r="Y23" i="1" s="1"/>
  <c r="Z23" i="1" s="1"/>
  <c r="Y22" i="1"/>
  <c r="Z22" i="1" s="1"/>
  <c r="X22" i="1"/>
  <c r="X21" i="1"/>
  <c r="Y21" i="1" s="1"/>
  <c r="Z21" i="1" s="1"/>
  <c r="Y20" i="1"/>
  <c r="Z20" i="1" s="1"/>
  <c r="X20" i="1"/>
  <c r="X19" i="1"/>
  <c r="Y19" i="1" s="1"/>
  <c r="Z19" i="1" s="1"/>
  <c r="Y18" i="1"/>
  <c r="Z18" i="1" s="1"/>
  <c r="X18" i="1"/>
  <c r="X17" i="1"/>
  <c r="Y17" i="1" s="1"/>
  <c r="Z17" i="1" s="1"/>
  <c r="Y16" i="1"/>
  <c r="Z16" i="1" s="1"/>
  <c r="X16" i="1"/>
  <c r="X15" i="1"/>
  <c r="Y15" i="1" s="1"/>
  <c r="Z15" i="1" s="1"/>
  <c r="X14" i="1"/>
  <c r="Y14" i="1" s="1"/>
  <c r="Z14" i="1" s="1"/>
  <c r="Y13" i="1"/>
  <c r="Z13" i="1" s="1"/>
  <c r="X13" i="1"/>
  <c r="X12" i="1"/>
  <c r="Y12" i="1" s="1"/>
  <c r="Z12" i="1" s="1"/>
  <c r="X11" i="1"/>
  <c r="Y11" i="1" s="1"/>
  <c r="Z11" i="1" s="1"/>
  <c r="AE10" i="1"/>
  <c r="AE11" i="1" s="1"/>
  <c r="X10" i="1"/>
  <c r="Y10" i="1" s="1"/>
  <c r="Z10" i="1" s="1"/>
  <c r="Y9" i="1"/>
  <c r="Z9" i="1" s="1"/>
  <c r="X9" i="1"/>
  <c r="X8" i="1"/>
  <c r="Y8" i="1" s="1"/>
  <c r="Z8" i="1" s="1"/>
  <c r="AB25" i="1" l="1"/>
  <c r="E99" i="1" s="1"/>
  <c r="AB42" i="1"/>
  <c r="E102" i="1" s="1"/>
  <c r="AB52" i="1"/>
  <c r="E104" i="1" s="1"/>
  <c r="AB72" i="1"/>
  <c r="E105" i="1" s="1"/>
  <c r="AB46" i="1"/>
  <c r="E103" i="1" s="1"/>
  <c r="AB89" i="1"/>
  <c r="E109" i="1" s="1"/>
  <c r="AB14" i="1"/>
  <c r="E98" i="1" s="1"/>
  <c r="X26" i="1"/>
  <c r="Y26" i="1" s="1"/>
  <c r="Z26" i="1" s="1"/>
  <c r="AB32" i="1" s="1"/>
  <c r="E100" i="1" s="1"/>
  <c r="AB38" i="1"/>
  <c r="E101" i="1" s="1"/>
  <c r="AB84" i="1"/>
  <c r="E10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PwC</author>
    <author>Angiee</author>
  </authors>
  <commentList>
    <comment ref="E10" authorId="0" shapeId="0" xr:uid="{C6B25A8D-06AE-443C-8F3F-8B0F03F41090}">
      <text>
        <r>
          <rPr>
            <sz val="9"/>
            <color indexed="81"/>
            <rFont val="Tahoma"/>
            <family val="2"/>
          </rPr>
          <t>Defina la fórmula  que se debe utilizar para la medición del indicador, teniendo en cuenta la definición de las variables, realizada en la parte superior.</t>
        </r>
      </text>
    </comment>
    <comment ref="E12" authorId="0" shapeId="0" xr:uid="{1334B18F-C7FA-4A8B-89F9-FD3193F85698}">
      <text>
        <r>
          <rPr>
            <sz val="9"/>
            <color indexed="81"/>
            <rFont val="Tahoma"/>
            <family val="2"/>
          </rPr>
          <t>Defina la fórmula  que se debe utilizar para la medición del indicador, teniendo en cuenta la definición de las variables, realizada en la parte superior.</t>
        </r>
      </text>
    </comment>
    <comment ref="G12" authorId="0" shapeId="0" xr:uid="{6C352B7C-C768-42D0-9B74-316FC74D04C7}">
      <text>
        <r>
          <rPr>
            <sz val="8"/>
            <color indexed="81"/>
            <rFont val="Tahoma"/>
            <family val="2"/>
          </rPr>
          <t>Objetivo propuesto para el indicador, para indicadores estratégicos debe involucrar meta anual según Plan Indicativo</t>
        </r>
      </text>
    </comment>
    <comment ref="V27" authorId="1" shapeId="0" xr:uid="{06A940C3-3E1D-4F55-A6D7-DB009738EA77}">
      <text>
        <r>
          <rPr>
            <b/>
            <sz val="9"/>
            <color indexed="81"/>
            <rFont val="Tahoma"/>
            <family val="2"/>
          </rPr>
          <t>No se ha realizado la medición del indicador, porque su frecuencia es Anual</t>
        </r>
      </text>
    </comment>
    <comment ref="U49" authorId="1" shapeId="0" xr:uid="{D5DB45F7-DBA7-4C22-BAEB-7F4CF74E9D90}">
      <text>
        <r>
          <rPr>
            <b/>
            <sz val="9"/>
            <color indexed="81"/>
            <rFont val="Tahoma"/>
            <family val="2"/>
          </rPr>
          <t>La medición del cumplimiento del PIGA, se realizará en el mes de febrero de 2017. 
No se cuenta con información para la vigencia anterior, debido a que la empresa inició la implementación del Sistema de Gestión Ambiental, a partir del II semestre del año 2016</t>
        </r>
      </text>
    </comment>
    <comment ref="U50" authorId="1" shapeId="0" xr:uid="{DEA34592-67B1-43DE-B88F-95FBAA50C50F}">
      <text>
        <r>
          <rPr>
            <b/>
            <sz val="9"/>
            <color indexed="81"/>
            <rFont val="Tahoma"/>
            <family val="2"/>
          </rPr>
          <t>La medición del cumplimiento del PIGA, se realizará en el mes de febrero de 2017. 
No se cuenta con información para la vigencia anterior, debido a que la empresa inició la implementación del Sistema de Gestión Ambiental, a partir del II semestre del año 2016</t>
        </r>
      </text>
    </comment>
    <comment ref="U51" authorId="1" shapeId="0" xr:uid="{FD32228B-B7FB-484D-A7EE-E2F7EB8C099C}">
      <text>
        <r>
          <rPr>
            <b/>
            <sz val="9"/>
            <color indexed="81"/>
            <rFont val="Tahoma"/>
            <family val="2"/>
          </rPr>
          <t>La medición del cumplimiento del PIGA, se realizará en el mes de febrero de 2017. 
No se cuenta con información para la vigencia anterior, debido a que la empresa inició la implementación del Sistema de Gestión Ambiental, a partir del II semestre del año 2016</t>
        </r>
      </text>
    </comment>
    <comment ref="U52" authorId="1" shapeId="0" xr:uid="{4823CD1C-2C83-4CD0-983E-3E4C9DE07EBE}">
      <text>
        <r>
          <rPr>
            <b/>
            <sz val="9"/>
            <color indexed="81"/>
            <rFont val="Tahoma"/>
            <family val="2"/>
          </rPr>
          <t>La medición del cumplimiento del PIGA, se realizará en el mes de febrero de 2017. 
No se cuenta con información para la vigencia anterior, debido a que la empresa inició la implementación del Sistema de Gestión Ambiental, a partir del II semestre del año 2016</t>
        </r>
      </text>
    </comment>
  </commentList>
</comments>
</file>

<file path=xl/sharedStrings.xml><?xml version="1.0" encoding="utf-8"?>
<sst xmlns="http://schemas.openxmlformats.org/spreadsheetml/2006/main" count="732" uniqueCount="400">
  <si>
    <t>CONSOLIDADO DE INDICADORES 
SISTEMA INTEGRADO DE GESTIÓN</t>
  </si>
  <si>
    <r>
      <rPr>
        <b/>
        <sz val="12"/>
        <color theme="1"/>
        <rFont val="Arial"/>
        <family val="2"/>
      </rPr>
      <t>CÓDIGO:</t>
    </r>
    <r>
      <rPr>
        <sz val="12"/>
        <color theme="1"/>
        <rFont val="Arial"/>
        <family val="2"/>
      </rPr>
      <t xml:space="preserve"> SG-R-009</t>
    </r>
  </si>
  <si>
    <r>
      <rPr>
        <b/>
        <sz val="12"/>
        <color theme="1"/>
        <rFont val="Arial"/>
        <family val="2"/>
      </rPr>
      <t>FECHA DE VIGENCIA:</t>
    </r>
    <r>
      <rPr>
        <sz val="12"/>
        <color theme="1"/>
        <rFont val="Arial"/>
        <family val="2"/>
      </rPr>
      <t xml:space="preserve"> 2022-09-23</t>
    </r>
  </si>
  <si>
    <r>
      <rPr>
        <b/>
        <sz val="12"/>
        <color theme="1"/>
        <rFont val="Arial"/>
        <family val="2"/>
      </rPr>
      <t>VERSIÓN:</t>
    </r>
    <r>
      <rPr>
        <sz val="12"/>
        <color theme="1"/>
        <rFont val="Arial"/>
        <family val="2"/>
      </rPr>
      <t xml:space="preserve"> 04</t>
    </r>
  </si>
  <si>
    <t>VIGENCIA 2022</t>
  </si>
  <si>
    <t>OBJETIVOS DEL SIG</t>
  </si>
  <si>
    <t>#</t>
  </si>
  <si>
    <t>INDICADOR</t>
  </si>
  <si>
    <t>PROCESO RESPONSABLE</t>
  </si>
  <si>
    <t>FORMULA</t>
  </si>
  <si>
    <t>UNIDAD DE MEDIDA</t>
  </si>
  <si>
    <t>META</t>
  </si>
  <si>
    <t>PERIODICIDAD</t>
  </si>
  <si>
    <t>RANGOS DE EVALUACIÓN</t>
  </si>
  <si>
    <t>MESES</t>
  </si>
  <si>
    <t>PROMEDIO ANUAL</t>
  </si>
  <si>
    <t>% CUMPLIMIENTO DE LA META</t>
  </si>
  <si>
    <t>GRADO DE CUMPLIMIENTO</t>
  </si>
  <si>
    <t xml:space="preserve">BUENO </t>
  </si>
  <si>
    <t xml:space="preserve">REGULAR </t>
  </si>
  <si>
    <t>MALO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</si>
  <si>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</si>
  <si>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</si>
  <si>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</si>
  <si>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</si>
  <si>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</si>
  <si>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</si>
  <si>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</si>
  <si>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</si>
  <si>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</si>
  <si>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</si>
  <si>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</si>
  <si>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</si>
  <si>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1. Captar, Producir y distribuir agua potable con los estandares de calidad, continuidad y cobertura</t>
  </si>
  <si>
    <t>INDICE DE CONTINUIDAD</t>
  </si>
  <si>
    <t>PRODUCCIÓN DE AGUA POTABLE- GESTIÓN ACUEDUCTO</t>
  </si>
  <si>
    <t>Horas de Servicio en 24 horas</t>
  </si>
  <si>
    <t>mensual</t>
  </si>
  <si>
    <t>&gt;=23</t>
  </si>
  <si>
    <t>&gt;18
&lt;23</t>
  </si>
  <si>
    <t>&lt;=18</t>
  </si>
  <si>
    <t>COBERTURA DE ACUEDUCTO</t>
  </si>
  <si>
    <t>PLANEACIÓN ESTRATÉGICA- Dirección de Planeación</t>
  </si>
  <si>
    <t>No. de suscriptores servicio de acueducto
-----------------------x 100
No. de Domicilios del perímetro urbano</t>
  </si>
  <si>
    <t>%</t>
  </si>
  <si>
    <t>&gt;80%</t>
  </si>
  <si>
    <t>&gt;=59
&lt;=80</t>
  </si>
  <si>
    <t>&lt;59%</t>
  </si>
  <si>
    <t>INDICE DE MICROMEDICION</t>
  </si>
  <si>
    <t>PRODUCCIÓN DE AGUA POTABLE- GESTIÓN CONTROL PÉRDIDAS</t>
  </si>
  <si>
    <r>
      <t xml:space="preserve">IMM = </t>
    </r>
    <r>
      <rPr>
        <u/>
        <sz val="11"/>
        <rFont val="Arial"/>
        <family val="2"/>
      </rPr>
      <t>Numero de usuarios facturados por lectura</t>
    </r>
    <r>
      <rPr>
        <sz val="11"/>
        <rFont val="Arial"/>
        <family val="2"/>
      </rPr>
      <t xml:space="preserve"> * 100
Total numero de usuario </t>
    </r>
  </si>
  <si>
    <t>&gt;95%</t>
  </si>
  <si>
    <t>&gt;=90%
&lt;=95%</t>
  </si>
  <si>
    <t>&lt;90%</t>
  </si>
  <si>
    <t>IRCA 
(Indice del Riesgo de Calidad del Agua)</t>
  </si>
  <si>
    <t>ASEGURAMIENTO Y CALIDAD DEL AGUA</t>
  </si>
  <si>
    <t>∑ Puntajes de Riesgo asignados a las características no aceptable
------------------------------------------------------------------- x 100
 ∑ Puntajes de Riesgo asignados a todas las características analizadas</t>
  </si>
  <si>
    <t>&lt;0.10%</t>
  </si>
  <si>
    <t>&gt;=0.10%
&lt;=5%</t>
  </si>
  <si>
    <t>&gt;5%</t>
  </si>
  <si>
    <t>IPUF
(Indice de pérdidas por usuario facturado)</t>
  </si>
  <si>
    <t xml:space="preserve">    IPUF= ISUF-ICUF                 
            ISUF= Indice de agua suministrada por usuario facturado  
 ICUF= Indice de agua consumida por usuario facturado</t>
  </si>
  <si>
    <t>m3/Usuario</t>
  </si>
  <si>
    <t>&lt;10</t>
  </si>
  <si>
    <t>&gt;=10
&lt;=12</t>
  </si>
  <si>
    <t>&gt;12</t>
  </si>
  <si>
    <t xml:space="preserve"> IRABA 
(Indice de Riesgo por Abastecimiento de Agua Potable)</t>
  </si>
  <si>
    <t>PRODUCCIÓN DE AGUA POTABLE- POTABILIZACIÓN</t>
  </si>
  <si>
    <t>100-(Indice de Continuidad + Indice de Tratabilidad)</t>
  </si>
  <si>
    <t>0-100</t>
  </si>
  <si>
    <t>&lt;=10</t>
  </si>
  <si>
    <t>&gt;10
&lt;30</t>
  </si>
  <si>
    <t>&gt;=30</t>
  </si>
  <si>
    <t>DIAS DE STOCK QUIMICOS (DSQ)</t>
  </si>
  <si>
    <t>dias</t>
  </si>
  <si>
    <t>&gt; 10 DIAS</t>
  </si>
  <si>
    <t>&gt;10</t>
  </si>
  <si>
    <t>&gt;=7
&lt;=10</t>
  </si>
  <si>
    <t>&lt;7</t>
  </si>
  <si>
    <t>Porcentaje de cumplimiento general del objetivo 01</t>
  </si>
  <si>
    <t>EFICIENCIA EN DOSIFICACION (ED)</t>
  </si>
  <si>
    <t>&gt;90</t>
  </si>
  <si>
    <t>&gt;90%</t>
  </si>
  <si>
    <t>&gt;=80%
&lt;=90%</t>
  </si>
  <si>
    <t>&lt;80</t>
  </si>
  <si>
    <t>2. Realizar la recolección, transporte, tratamiento y disposición final de aguas residuales</t>
  </si>
  <si>
    <t xml:space="preserve">REPOSICION DE REDES  DE ALCANTARILLADO </t>
  </si>
  <si>
    <t>SANEAMIENTO BÁSICO
Gestión Alcantarillado</t>
  </si>
  <si>
    <t xml:space="preserve">Total  Metros Repuestos
-------------------------------------------X 100
Total  Metros  programados  a reponer </t>
  </si>
  <si>
    <t>Anual</t>
  </si>
  <si>
    <t>&gt;45%</t>
  </si>
  <si>
    <t>&gt;=30%
&lt;=45%</t>
  </si>
  <si>
    <t>&lt;30%</t>
  </si>
  <si>
    <t>COBERTURA DE ALCANTARILLADO</t>
  </si>
  <si>
    <t>Nro. de suscriptores servicio alcantarillado
------------------------------ x 100
No. de Domicilios del perímetro urbano</t>
  </si>
  <si>
    <t>&gt;79%</t>
  </si>
  <si>
    <t>&gt;=59%
&lt;=79%</t>
  </si>
  <si>
    <t>DEMANDA BIOQUIMICA DE OXIGENO PLANTA TEJAR</t>
  </si>
  <si>
    <t>SANEAMIENTO BÁSICO (PTARD)</t>
  </si>
  <si>
    <t xml:space="preserve">Valor resultado de medir la Demanda Bioquimica de Oxigeno a la entrada de la planta - la DBO5 medida a la salida de la Planta del Tejar
-------------------------------- x 100
Valor de entrada DBO5 </t>
  </si>
  <si>
    <t>mg/L</t>
  </si>
  <si>
    <t>&lt;=90</t>
  </si>
  <si>
    <t>DEMANDA BIOQUIMICA DE OXIGENO PLANTA COMFENALCO- AMERICAS</t>
  </si>
  <si>
    <t xml:space="preserve">Valor resultado de medir la Demanda Bioquimica de Oxigeno a la entrada de las plantas - la DBO5 medida a la salida de las Plantas de Americas y Comfenalco
-----------------------------------------------------------x 100
Valor de entrada DBO5 </t>
  </si>
  <si>
    <t>SÓLIDOS SUSPENDIDOS TOTALES PLANTA TEJAR</t>
  </si>
  <si>
    <t>concentración de sólidos suspendidos totales SST (mg/L) que tiene el afluente</t>
  </si>
  <si>
    <t>&gt;80%
&lt;90%</t>
  </si>
  <si>
    <t>&gt;=80</t>
  </si>
  <si>
    <t>SÓLIDOS SUSPENDIDOS TOTALES PTAR AMÉRICAS Y COMFENALCO</t>
  </si>
  <si>
    <t>SST (mg/L) = (SST Américas + SST Comfenalco)/2</t>
  </si>
  <si>
    <t xml:space="preserve">CAUDAL CAPTADO DE AGUA RESIDUAL DOMESTICA POR PTARD </t>
  </si>
  <si>
    <t xml:space="preserve">Sumatoria de los caudales de entrada por cada Planta
-----------------------------------------------------------------x 100
Capacidad total de las Plantas </t>
  </si>
  <si>
    <t>&gt;=60%</t>
  </si>
  <si>
    <t>&gt;=50%
&lt;=59%</t>
  </si>
  <si>
    <t>&lt;=49%</t>
  </si>
  <si>
    <t>CUMPLIMIENTO DE PROGRAMAS AGUA POTABLE Y SANEAMIENTO BÁSICO</t>
  </si>
  <si>
    <t>PLANEACIÓN ESTRATÉGICA- PROYECTOS ESPECIALES</t>
  </si>
  <si>
    <t>No. de actividades o metas ejecutadas de los Programas de Agua Potable y Saneamiento Básico
------------------------------------------------ x 100
Total de actividades o metas planeadas</t>
  </si>
  <si>
    <t>Anual- seguimiento trimestral</t>
  </si>
  <si>
    <t>&gt;=70%</t>
  </si>
  <si>
    <t>&gt;=50%
&lt;=69%</t>
  </si>
  <si>
    <t>INSPECCION DE REDES DE ALCANTARILLADO</t>
  </si>
  <si>
    <t>(Total mts inspeccionados / Total Metros Programados  a inspeccionar )*100</t>
  </si>
  <si>
    <t>&gt;=80%</t>
  </si>
  <si>
    <t>&gt;75%
&lt;80%</t>
  </si>
  <si>
    <t>&lt;=75%</t>
  </si>
  <si>
    <t>MANTENIMIENTO  SISTEMA  ALCANTARILLADO EQUIPOS</t>
  </si>
  <si>
    <t>(Total de Mts de la a los que se le ejecuto mantenimiento / Total  mts de red pro a mantener  ) *100.</t>
  </si>
  <si>
    <t>&gt;70%
&lt;80%</t>
  </si>
  <si>
    <t>&lt;=70%</t>
  </si>
  <si>
    <t>Porcentaje de cumplimiento general del objetivo 02</t>
  </si>
  <si>
    <t>3. Garantizar el mejoramiento continuo de su sistema de gestión integral cumpliendo con la normatividad vigente</t>
  </si>
  <si>
    <t>EFICACIA DEL SISTEMA INTEGRADO DE GESTION</t>
  </si>
  <si>
    <t>SISTEMA INTEGRADO</t>
  </si>
  <si>
    <t>SUMA(%Cumplimiento Indicador)
-------------------------------------------------- x 100
Numero Total de Indicadores - 1</t>
  </si>
  <si>
    <t>&gt;=60%
&lt;=80%</t>
  </si>
  <si>
    <t>&lt;60%</t>
  </si>
  <si>
    <t>REVISAR EL CUMPLIMIENTOS DE TODOS LOS INDICADORES</t>
  </si>
  <si>
    <t>CUMPLIMIENTO AL PLAN DE AUDITORIAS</t>
  </si>
  <si>
    <t>EVALUACIÓN INDEPENDIENTE</t>
  </si>
  <si>
    <t>No. auditorias ejecutadas
------------------------------------------------ x 100
Total de auditorias programadas</t>
  </si>
  <si>
    <t>&gt;=70%
&lt;=90%</t>
  </si>
  <si>
    <t>&lt;70%</t>
  </si>
  <si>
    <t>RADICADOS DOCUMENTOS CAMALEON</t>
  </si>
  <si>
    <t>GESTIÓN DOCUMENTAL</t>
  </si>
  <si>
    <t>Total documentos tramitados oportunamente / Total de documentos radicados*100</t>
  </si>
  <si>
    <t>PRESTAMO Y DEVOLUCION DE DOCUMENTOS</t>
  </si>
  <si>
    <t xml:space="preserve">numero de documentos devueltos oportunamente/ Total de documentos prestados  *100                             </t>
  </si>
  <si>
    <t>ORGANIZACIÓN DE FONDOS ACUMULADOS DE ARCHIVO CENTRAL</t>
  </si>
  <si>
    <t xml:space="preserve">total cajas organizadas x 100/ Total cajas x organizar            </t>
  </si>
  <si>
    <t>&gt; 86 = 100%</t>
  </si>
  <si>
    <t>65% - 85%</t>
  </si>
  <si>
    <t>&lt; o = 64%</t>
  </si>
  <si>
    <t>INVENTARIO DOCUMENTAL DE ARCHIVO CENTRAL</t>
  </si>
  <si>
    <t xml:space="preserve">numero de cajas inventariadas/ Total cajas pendiente por inventario *100            </t>
  </si>
  <si>
    <t>OPORTUNIDAD EN EL TRAMITE DE QUEJAS DISCIPLINARIAS</t>
  </si>
  <si>
    <t>CONTROL DISCIPLINARIO</t>
  </si>
  <si>
    <t xml:space="preserve"> Promedio(Fecha Decisión Trámite a Seguir con la Queja (FDTSQ - 
Fecha de Recepción de la Queja (FQR)</t>
  </si>
  <si>
    <t>15 dias</t>
  </si>
  <si>
    <t>&lt;=15</t>
  </si>
  <si>
    <t>&gt;15
&lt;30</t>
  </si>
  <si>
    <t>Porcentaje de cumplimiento general del objetivo 03</t>
  </si>
  <si>
    <t>4. Generar acciones para mejorar los niveles de satisfacción del cliente interno y externo, en el marco de sus requisitos y necesidades</t>
  </si>
  <si>
    <t xml:space="preserve">RECLAMACIÓN COMERCIAL </t>
  </si>
  <si>
    <t>GESTIÓN COMERCIAL- SUBPROCESO ATENCION AL CLIENTE Y PQR</t>
  </si>
  <si>
    <t>No. de reclamaciones escritas y verbales, buzon de sugerencias 
------------------------------------x 100
 No. total de suscriptores facturados del periodo</t>
  </si>
  <si>
    <t>&lt;=0.7</t>
  </si>
  <si>
    <t>&gt;0.7
&lt;1.4</t>
  </si>
  <si>
    <t>&gt;=1.4</t>
  </si>
  <si>
    <r>
      <t xml:space="preserve">ACTOS ADMINISTRATIVOS </t>
    </r>
    <r>
      <rPr>
        <sz val="11"/>
        <color theme="1"/>
        <rFont val="Arial"/>
        <family val="2"/>
      </rPr>
      <t xml:space="preserve">SIN </t>
    </r>
    <r>
      <rPr>
        <sz val="12"/>
        <rFont val="Arial"/>
        <family val="2"/>
      </rPr>
      <t>RECURSO (SATISFACCIÓN DEL CLIENTE)</t>
    </r>
  </si>
  <si>
    <t>&gt;=80%
&lt;=60%</t>
  </si>
  <si>
    <t>PQR COMERCIAL</t>
  </si>
  <si>
    <t>&lt;=0.9</t>
  </si>
  <si>
    <t>&gt;0.9
&lt;1.6</t>
  </si>
  <si>
    <t>&gt;=1.6</t>
  </si>
  <si>
    <t>PERCEPCIÓN DE LA SATISFACCIÓN DEL CLIENTE</t>
  </si>
  <si>
    <t>(Número de clientes satisfechos/ Total de clientes encuestados) X 100</t>
  </si>
  <si>
    <t>&gt;60%</t>
  </si>
  <si>
    <t>&gt;=60%
&lt;=50%</t>
  </si>
  <si>
    <t>&lt;50%</t>
  </si>
  <si>
    <t>IMAGEN INSTITUCIONAL</t>
  </si>
  <si>
    <t>COMUNICACION Y RELACIONES PUBLICAS</t>
  </si>
  <si>
    <t>META PROYECTADA / META EJECUTADA</t>
  </si>
  <si>
    <t>EFECTIVIDAD EN LA ACTIVIDAD DE MATRICULAS  y/o CUENTA CONTRATO</t>
  </si>
  <si>
    <t>GESTION MATRICULAS</t>
  </si>
  <si>
    <t>Solicitudes radicadas en el  periodo
------------------------------------------------------- x 100
No. de  matriculas asignadas en el periodo</t>
  </si>
  <si>
    <t>&gt;=80%
&lt;=95%</t>
  </si>
  <si>
    <t>&lt;80%</t>
  </si>
  <si>
    <t>Porcentaje de cumplimiento general del objetivo 04</t>
  </si>
  <si>
    <t>5. Identificar los peligros, evaluar y valorar los riesgos y establecer los respectivos controles, protegiendo la seguridad y salud de los trabajadores, visitantes y demás partes interesadas</t>
  </si>
  <si>
    <t>CUMPLIMIENTO DEL PLAN DE TRABAJO ANUAL DEL SGSST</t>
  </si>
  <si>
    <t>SISTEMA INTEGRADO- SST</t>
  </si>
  <si>
    <t>(N° Actividades ejecutadas/ N° Actividades programadas  del plan de trabajo anual)*100%</t>
  </si>
  <si>
    <t>CUMPLIMIENTO DE CAPACITACIONES DEL SG SST</t>
  </si>
  <si>
    <t>(N°capacitaciones realizadas/ N° total de capacitaciones programadas)*100%</t>
  </si>
  <si>
    <t>Mensual</t>
  </si>
  <si>
    <t>&gt;=60%
&lt;=90%</t>
  </si>
  <si>
    <t>ACTUALIZACIÓN DE LA IPEVR POR MEDIO DE LOS PROCESOS DE LA ENTIDAD</t>
  </si>
  <si>
    <t>(N° Requerimientos actualizados / N° Requerimientos en los cuales se exige la actualización *100%</t>
  </si>
  <si>
    <t>anual</t>
  </si>
  <si>
    <t>EVALUACIONES DEL SGSST</t>
  </si>
  <si>
    <t xml:space="preserve">%  Cumplimiento  evaluacion del SG SST </t>
  </si>
  <si>
    <t>Semestral</t>
  </si>
  <si>
    <t>&gt;85%</t>
  </si>
  <si>
    <t>&gt;=60%
&lt;=85%</t>
  </si>
  <si>
    <t>Porcentaje de cumplimiento general del objetivo 05</t>
  </si>
  <si>
    <t>6. Generar acciones en materia de Gestión ambiental que contribuyan a  la protección del medio ambiente, la conservación de fuentes hídircas abastecedoras, la prevención de la contaminación y el uso racional y sostenible de los recursos</t>
  </si>
  <si>
    <t xml:space="preserve">CUMPLIMIENTO DE ACTIVIDADES DE PROTECCION, CONSERVACION Y MANEJO AMBIENTAL </t>
  </si>
  <si>
    <t>GESTIÓN AMBIENTAL</t>
  </si>
  <si>
    <t>No. programas o proyectos ejecutados 
---------------------------------------------------------- x 100
No. total de proyectos programados</t>
  </si>
  <si>
    <t>&gt; o = 71%</t>
  </si>
  <si>
    <t>70% - 60%</t>
  </si>
  <si>
    <t>&lt; o = 59%</t>
  </si>
  <si>
    <t>SEGUIMIENTO AL REGISTRO DE CARACTERIZACIÓN DE VETIMIENTOS USUARIOS</t>
  </si>
  <si>
    <t>(Número de registros emitidos / Número total de solicitudes correctamente diligenciadas) X100%</t>
  </si>
  <si>
    <t>100%-90%</t>
  </si>
  <si>
    <t>80%-89%</t>
  </si>
  <si>
    <t>Menor a 80%</t>
  </si>
  <si>
    <t xml:space="preserve">CUMPLIMIENTO DE GUIA SOCIO AMBIENTAL PARA OBRAS </t>
  </si>
  <si>
    <t>(Número de Guias revisadas/Número total de obras) X100%</t>
  </si>
  <si>
    <t>Trimestral</t>
  </si>
  <si>
    <t>EDUCACIÓN AMBIENTAL</t>
  </si>
  <si>
    <t>(Número de personas evaluadas con calificación satisfactoria  / Número  total de personas  evaluadas) X100</t>
  </si>
  <si>
    <t>100%-80%</t>
  </si>
  <si>
    <t>60%-79%</t>
  </si>
  <si>
    <t>59% o menor</t>
  </si>
  <si>
    <t>Porcentaje de cumplimiento general del objetivo 06</t>
  </si>
  <si>
    <t>7. Identificar los aspectos significativos, los riesgos y oportunidades, con el fin de evaluar los impactos y riesgos ambientales para establecer los respectivos controles, en aras de proteger el medio ambiente y mejorar la calidad de vida</t>
  </si>
  <si>
    <t xml:space="preserve">CUMPLIMIENTO DE LOS PROGRAMAS  DEL  PLAN INSTITUCIONAL DE GESTION AMBIENTAL </t>
  </si>
  <si>
    <t>SISTEMA INTEGRADO- SGA</t>
  </si>
  <si>
    <t>No.metas cumplidas del PIGA 
--------------------------------------------------------------x 100
Número total de metas establecidas en el PIGA</t>
  </si>
  <si>
    <t>CUMPLIMIENTO AL PROGRAMA IMPLEMENTACION PRACTICAS SOSTENIBLES</t>
  </si>
  <si>
    <t xml:space="preserve">No. Accines realizadas en la vigencia 
--------------------------------------------------------------x 100
No. Accines programadas en la vigencia </t>
  </si>
  <si>
    <t>CUMPLIMIENTO AL PROGRAMA DE GESTION Y MANEJO INTEGRAL DE RESIDUOS</t>
  </si>
  <si>
    <t>CUMPLIMIENTO AL PROGRAMA CONSUMO SOSTENIBLE-CERO PAPEL</t>
  </si>
  <si>
    <t>CUMPLIMIENTO AL PROGRAMA DE AHORRO Y USO EFICIENTE DEL ENERGIA</t>
  </si>
  <si>
    <t>CUMPLIMIENTO AL PROGRAMA DE AHORRO Y USO EFICIENTE DEL AGUA</t>
  </si>
  <si>
    <t>Porcentaje de cumplimiento general del objetivo 07</t>
  </si>
  <si>
    <t>8. Garantizar los recursos necesarios para el sostenimiento y mantenimiento del Sistema Integrado de Gestión.</t>
  </si>
  <si>
    <t>EFICIENCIA  DE RECAUDO  MES PRESENTE</t>
  </si>
  <si>
    <t>GESTIÓN COMERCIAL (SUB PROCESO FACTURACION Y RECAUDO)</t>
  </si>
  <si>
    <t>Valor Recaudado mes presente
---------------------------------------------- x 100 
Valor facturado mes presente</t>
  </si>
  <si>
    <t>&gt;75%</t>
  </si>
  <si>
    <t>&gt;=60%
&lt;=75%</t>
  </si>
  <si>
    <t xml:space="preserve">EFICIENCIA DEL RECAUDO DE CARTERA </t>
  </si>
  <si>
    <t>GESTIÓN COMERCIAL (SUB PROCESO GESTION CARTERA)</t>
  </si>
  <si>
    <t>&gt;=8%</t>
  </si>
  <si>
    <t>&gt;=5%
&lt;7%</t>
  </si>
  <si>
    <t>&lt;4%</t>
  </si>
  <si>
    <t>EFICACIA PROCESOS COACTIVOS</t>
  </si>
  <si>
    <t>bimensual</t>
  </si>
  <si>
    <t>&gt;=5%</t>
  </si>
  <si>
    <t>&lt;=3%</t>
  </si>
  <si>
    <t>REDUCCIÓN CARTERA VENCIDA</t>
  </si>
  <si>
    <t>&gt;=3%</t>
  </si>
  <si>
    <t xml:space="preserve">2%
</t>
  </si>
  <si>
    <t>&lt;=1%</t>
  </si>
  <si>
    <t>ROTACIÓN DE CARTERA VENCIDA</t>
  </si>
  <si>
    <t>días</t>
  </si>
  <si>
    <t>&lt;=60 dias</t>
  </si>
  <si>
    <t>61dias y 79 dias</t>
  </si>
  <si>
    <t>&gt;80 dias</t>
  </si>
  <si>
    <t>EFICIENCIA EN LAS SUSPENSIONES DEL SERVICIO</t>
  </si>
  <si>
    <t>&gt;=40%
&lt;80%</t>
  </si>
  <si>
    <t>&lt;40%</t>
  </si>
  <si>
    <t>SEGUIMIENTO AL PRESUPUESTO</t>
  </si>
  <si>
    <t>PLANEACIÓN ESTRATÉGICA</t>
  </si>
  <si>
    <t xml:space="preserve">Presupuesto Ejecutado
-------------------------------------- x 100
Presupuesto Programado </t>
  </si>
  <si>
    <t>&gt;=40%
&lt;70%</t>
  </si>
  <si>
    <t>&lt;=40%</t>
  </si>
  <si>
    <t xml:space="preserve">INDICE DE ENDEUDADMIENTO </t>
  </si>
  <si>
    <t>GESTION FINANCIERA</t>
  </si>
  <si>
    <t>Pasivo total 
----------------------------- x 100
Activo total</t>
  </si>
  <si>
    <t>&lt;=25%</t>
  </si>
  <si>
    <t>&gt;25%
&lt;31%</t>
  </si>
  <si>
    <t>&gt;=31%</t>
  </si>
  <si>
    <t>INDICE DE LIQUIDEZ</t>
  </si>
  <si>
    <t>Activo corriente
---------------------------- x 100
Pasivo corriente</t>
  </si>
  <si>
    <t>&lt;=2%</t>
  </si>
  <si>
    <t>&gt;2%
&lt;3%</t>
  </si>
  <si>
    <t xml:space="preserve">INDICE DE RENTABILIDAD OPERACIONAL </t>
  </si>
  <si>
    <t>Utilidad operacional
---------------------------------x 100
Ingresos corrientes</t>
  </si>
  <si>
    <t>&gt;=15%</t>
  </si>
  <si>
    <t>&gt;9%
&lt;15%</t>
  </si>
  <si>
    <t>&lt;=9%</t>
  </si>
  <si>
    <t>INDICADOR DE BENEFICIO DEL SERVICIO</t>
  </si>
  <si>
    <t>GESTIÓN TECNOLÓGICA</t>
  </si>
  <si>
    <t>Indicador de beneficio del servicio = #Aprob / #Serv * 100.</t>
  </si>
  <si>
    <t>&gt; o = 80%</t>
  </si>
  <si>
    <t>79% - 60%</t>
  </si>
  <si>
    <t xml:space="preserve">EFICACIA EN LA ATENCIÓN DE SOLICITUDES  INFORMÁTICAS. </t>
  </si>
  <si>
    <t xml:space="preserve">Número de solicitudes resueltas oportunamente
----------------------- x 100
Total de solicitudes recibidas </t>
  </si>
  <si>
    <t>&gt;=90%</t>
  </si>
  <si>
    <t>&gt;70%
&lt;89%</t>
  </si>
  <si>
    <t>&lt;=69%</t>
  </si>
  <si>
    <t>DIFICULTADES POR CAPACIDAD EN PROYECTOS DE TI</t>
  </si>
  <si>
    <t>Dificultades por capacidad en proyectos de TI= cantidad de proyectos de TI con un estado de mediano o alto riesgo debido a problemas de gestión por la 9 Gobierno TI Indicadores insuficiencia de recursos (humanos, logísticos, de infraestructura, etc.) / Cantidad de proyectos de TI en ejecución.</t>
  </si>
  <si>
    <t>&gt; o = 50%</t>
  </si>
  <si>
    <t>49% - 30%</t>
  </si>
  <si>
    <t>&lt; o = 30%</t>
  </si>
  <si>
    <t>EJECUCIÓN PETI</t>
  </si>
  <si>
    <t>ejecución PETI =#IniciativasEjecutadas / #IniciativasPlaneadas * 100</t>
  </si>
  <si>
    <t>&gt; o = 70%</t>
  </si>
  <si>
    <t>69% - 50%</t>
  </si>
  <si>
    <t>&lt; o = 49%</t>
  </si>
  <si>
    <t>ENTRENAMIENTO RELACIONADO CON REGULACIÓN Y POLÍTICAS TI</t>
  </si>
  <si>
    <t xml:space="preserve">#Func =Número de horas laborales anuales correspondientes a los funcionarios evaluados.
 #diasC= Número total de horas de entrenamiento brindado * cantidad de funcionarios entrenados.
</t>
  </si>
  <si>
    <t>INVERSIONES SUSTENTADAS</t>
  </si>
  <si>
    <t>Indicador de inversiones sustentadas= #Casos_Ngcio / #Inv *100</t>
  </si>
  <si>
    <t>&gt; o = 60%</t>
  </si>
  <si>
    <t>59% - 30%</t>
  </si>
  <si>
    <t>&lt; o = 29%</t>
  </si>
  <si>
    <t>CALIDAD DE LOS ESTUDIOS DE NECESIDAD PARA CONTRATACION</t>
  </si>
  <si>
    <t>GESTION  JURÍDICA Y CONTRACTUAL</t>
  </si>
  <si>
    <t xml:space="preserve">Estudios de conveniencia devueltos para corrección 
--------- X 100
Total de estudios de conveniencia presentados </t>
  </si>
  <si>
    <t>&lt;=50%</t>
  </si>
  <si>
    <t>&gt;50%
&lt;60%</t>
  </si>
  <si>
    <t>MANTENIMIENTO DE LA INFRAESTRUCTURA</t>
  </si>
  <si>
    <t>GESTION AMBIENTE FÍSICO
Recursos Físicos</t>
  </si>
  <si>
    <t>Número de solicitudes de mantenimiento atendidas
---- x 100
Total de solicitudes de mantenimiento recibidas</t>
  </si>
  <si>
    <t>OPORTUNIDAD EN LA ATENCIÓN DE REQUERIMIENTOS</t>
  </si>
  <si>
    <t>GESTION AMBIENTE FÍSICO
Almacén</t>
  </si>
  <si>
    <t>No. De requerimientos atendidos oportunamente/ Total de requerimientos</t>
  </si>
  <si>
    <t>&gt;60%
&lt;80%</t>
  </si>
  <si>
    <t>&lt;=60%</t>
  </si>
  <si>
    <t>INDICE DE PRODUCTIVIDAD LABORAL</t>
  </si>
  <si>
    <t>GESTION HUMANA</t>
  </si>
  <si>
    <t>NT (# Trabajadores)
IP =----------------------------- X C (1000)
NU ( # Usuarios)</t>
  </si>
  <si>
    <t>&lt;=3</t>
  </si>
  <si>
    <t>&gt;3
&lt;6</t>
  </si>
  <si>
    <t>&gt;=6</t>
  </si>
  <si>
    <t>Porcentaje de cumplimiento general del objetivo 08</t>
  </si>
  <si>
    <t xml:space="preserve">9. Reducir los índices de accidentalidad y ausentismo laboral en la empresa, con la participación de los trabajadores y del Comité Paritario de Seguridad y Salud en el trabajo COPASST </t>
  </si>
  <si>
    <t>INDICE DE FRECUENCIA ACCIDENTES DE TRABAJO</t>
  </si>
  <si>
    <t>IF =(N° Total AT presentados en el mes/ N° Trabajadores en el mes)* 100</t>
  </si>
  <si>
    <t>&lt;=0,13%</t>
  </si>
  <si>
    <t>&gt;0,14%
&lt;0,15%</t>
  </si>
  <si>
    <t>&gt;=0,15%</t>
  </si>
  <si>
    <t>0.01%</t>
  </si>
  <si>
    <t>0.02%</t>
  </si>
  <si>
    <t>0.00%</t>
  </si>
  <si>
    <t>INDICE DE SEVERIDAD DE ACCIDENTES DE TRABAJO</t>
  </si>
  <si>
    <t>IS =(N° Total dias de incapacidad por AT + N° de días cargados en el mes / N° Trabajadores en el mes)* 100</t>
  </si>
  <si>
    <t>&lt;=2,08%</t>
  </si>
  <si>
    <t>&gt;2,09%
&lt;2,30%</t>
  </si>
  <si>
    <t>&gt;=2,30%</t>
  </si>
  <si>
    <t>ACCIDENTALIDAD VIAL</t>
  </si>
  <si>
    <t xml:space="preserve"> N° de accidentes viales en un periodo 
--------------------------------------------------------------- X 100
No de accidentes de trabajo en el año</t>
  </si>
  <si>
    <t>&lt;=20%</t>
  </si>
  <si>
    <t>&gt;20%
&lt;25%</t>
  </si>
  <si>
    <t>&gt;=25%</t>
  </si>
  <si>
    <t>AUSENTISMO LABORAL POR SALUD</t>
  </si>
  <si>
    <t xml:space="preserve"> N° dias de ausencia por incapacidad laboral y comun X 100
No de dias de trabajo programados</t>
  </si>
  <si>
    <t>Máximo 2%</t>
  </si>
  <si>
    <t>AUSENTISMO LABORAL GENERAL</t>
  </si>
  <si>
    <t xml:space="preserve"> N° dias perdidos (enfermedad general, licencias, permisos, accidentes de trabajo y enfermedad laboral)
--------------------- X 100
HHT </t>
  </si>
  <si>
    <t>Máximo 4%</t>
  </si>
  <si>
    <t>&lt;=4%</t>
  </si>
  <si>
    <t>Regular: &gt;5% y &lt;10%</t>
  </si>
  <si>
    <t>&gt;=10%</t>
  </si>
  <si>
    <t>PREVALENCIA DE ENFERMEDAD LABORAL</t>
  </si>
  <si>
    <t xml:space="preserve"> N° de casos nuevos y antiguos de enfermedad laboral en el periodo
----------------------------------------- X 100
Promedio total de trabajadores en el periodo</t>
  </si>
  <si>
    <t>Máximo 3 enfermedades laborales</t>
  </si>
  <si>
    <t>&lt;= 1%</t>
  </si>
  <si>
    <t>Entre &gt;=1% y &lt;=2%</t>
  </si>
  <si>
    <t>&gt;=2%</t>
  </si>
  <si>
    <t>INCIDENCIA DE ENFERMEDAD LABORAL</t>
  </si>
  <si>
    <t xml:space="preserve"> N° de casos nuevos  de enfermedad laboral en el periodo
-------------------------- X 100
Promedio total de trabajadores en el periodo</t>
  </si>
  <si>
    <t>&gt;1%
&lt;6%</t>
  </si>
  <si>
    <t>&gt;=6%</t>
  </si>
  <si>
    <t>0.0%</t>
  </si>
  <si>
    <t>GESTIÓN DEL COPASST</t>
  </si>
  <si>
    <t>(N° reuniones ejecutadas /  N°reuniones programadas Copasst)*100</t>
  </si>
  <si>
    <t>&gt;50%
&lt;90%</t>
  </si>
  <si>
    <t>PROGRAMA DE REINCORPORACION LABORAL</t>
  </si>
  <si>
    <t>(N° persona activo en la empresa /  N°de personal reincorporado )*101</t>
  </si>
  <si>
    <t>Porcentaje de cumplimiento general del objetivo 09</t>
  </si>
  <si>
    <t>10. Aumentar los niveles de participacion de los trabajadores y la toma de conciencia o competencia en la realizacion de tareas dentro del sistema integrado de gestion</t>
  </si>
  <si>
    <t>COMITÉ DE CONVIVENCIA LABORAL</t>
  </si>
  <si>
    <t>(N° reuniones ejecutadas /  N°reuniones programadas )*100</t>
  </si>
  <si>
    <t>trimestral</t>
  </si>
  <si>
    <t>Porcentaje de cumplimiento general del objetivo 10</t>
  </si>
  <si>
    <t>EFICACIA DE LAS CAPACITACIONES</t>
  </si>
  <si>
    <t>GESTIÓN HUMANA</t>
  </si>
  <si>
    <t>CR (Realizadas)
EC =----------------------------- X 100
CP ( programadas)</t>
  </si>
  <si>
    <t>&gt;65%
&lt;79%</t>
  </si>
  <si>
    <t>&lt;=64%</t>
  </si>
  <si>
    <t>11. Fortalecer la cultura de la seguridad y salud en el trabajo, promoviendo el compromiso y liderazgo de todos los trabajadores contratistas y partes interesadas</t>
  </si>
  <si>
    <t>PROGRAMA BASADO EN EL COMPORTAMIENTO HUMANO</t>
  </si>
  <si>
    <t>(N° total de la muestra del programa /  N° de observaciones realizadas al personal de muestra)*101</t>
  </si>
  <si>
    <t>Porcentaje de cumplimiento general del objetivo 11</t>
  </si>
  <si>
    <t>12. Fortalecer el seguimiento a los planes de emergencias, mediante la formacion de sus brigadistas y ejecucion de simulacros para responder ante situaciones de emergencia</t>
  </si>
  <si>
    <t>SIMULACROS</t>
  </si>
  <si>
    <t>(N° simulacros ejecutados /  N° simulacros programados)*100</t>
  </si>
  <si>
    <t>CAPACITACIONES A BRIGADISTAS</t>
  </si>
  <si>
    <t>(N° de capacitaciones programadas /  N° de capacitaciones ejecitadas)*101</t>
  </si>
  <si>
    <t>Porcentaje de cumplimiento general del objetivo 12</t>
  </si>
  <si>
    <t>=SUMA(aa8:AA85)</t>
  </si>
  <si>
    <t>5. Identifica rlos peligros, evaluar y valorar los riesgos y establecer los respectivos controles, protegiendo la seguridad y salud de los trabajadores, visitantes y demás partes interesadas</t>
  </si>
  <si>
    <t>12. Fortalecer el seguimiento a los planes de emergencias, mediante la formacion de sus brigadistas y ejecuacion de simulacros para responder ante situaciones de emergencia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</si>
</sst>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#,##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FFFF"/>
      <name val="Arial"/>
      <family val="2"/>
    </font>
    <font>
      <b/>
      <sz val="14"/>
      <color theme="1"/>
      <name val="Arial Narrow"/>
      <family val="2"/>
    </font>
    <font>
      <b/>
      <sz val="11"/>
      <color theme="1"/>
      <name val="Arial"/>
      <family val="2"/>
    </font>
    <font>
      <b/>
      <sz val="12"/>
      <color rgb="FFFFFFFF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rgb="FF00B050"/>
      <name val="Arial"/>
      <family val="2"/>
    </font>
    <font>
      <b/>
      <sz val="18"/>
      <name val="Arial"/>
      <family val="2"/>
    </font>
    <font>
      <b/>
      <sz val="11"/>
      <color theme="0"/>
      <name val="Arial"/>
      <family val="2"/>
    </font>
    <font>
      <u/>
      <sz val="11"/>
      <name val="Arial"/>
      <family val="2"/>
    </font>
    <font>
      <b/>
      <sz val="11"/>
      <color rgb="FFFFC000"/>
      <name val="Arial"/>
      <family val="2"/>
    </font>
    <font>
      <b/>
      <sz val="11"/>
      <color theme="9"/>
      <name val="Arial"/>
      <family val="2"/>
    </font>
    <font>
      <b/>
      <sz val="11"/>
      <color theme="5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sz val="13"/>
      <name val="Arial"/>
      <family val="2"/>
    </font>
    <font>
      <b/>
      <sz val="30"/>
      <name val="Arial"/>
      <family val="2"/>
    </font>
    <font>
      <sz val="12"/>
      <name val="Arial"/>
      <family val="2"/>
    </font>
    <font>
      <b/>
      <sz val="10"/>
      <name val="Calibri"/>
      <family val="2"/>
    </font>
    <font>
      <b/>
      <sz val="14"/>
      <name val="Arial"/>
      <family val="2"/>
    </font>
    <font>
      <b/>
      <sz val="14"/>
      <color rgb="FF00B050"/>
      <name val="Arial"/>
      <family val="2"/>
    </font>
    <font>
      <b/>
      <sz val="14"/>
      <color theme="0"/>
      <name val="Arial"/>
      <family val="2"/>
    </font>
    <font>
      <b/>
      <sz val="14"/>
      <color rgb="FFFFC000"/>
      <name val="Arial"/>
      <family val="2"/>
    </font>
    <font>
      <b/>
      <sz val="14"/>
      <color theme="5"/>
      <name val="Arial"/>
      <family val="2"/>
    </font>
    <font>
      <b/>
      <sz val="14"/>
      <color rgb="FFFF0000"/>
      <name val="Arial"/>
      <family val="2"/>
    </font>
    <font>
      <b/>
      <sz val="14"/>
      <color theme="9" tint="0.39997558519241921"/>
      <name val="Arial"/>
      <family val="2"/>
    </font>
    <font>
      <b/>
      <sz val="14"/>
      <color rgb="FF92D050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2"/>
      <name val="Arial Narrow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</cellStyleXfs>
  <cellXfs count="4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9" fontId="6" fillId="3" borderId="20" xfId="0" applyNumberFormat="1" applyFont="1" applyFill="1" applyBorder="1" applyAlignment="1">
      <alignment horizontal="center" vertical="center" wrapText="1"/>
    </xf>
    <xf numFmtId="49" fontId="6" fillId="3" borderId="21" xfId="0" applyNumberFormat="1" applyFont="1" applyFill="1" applyBorder="1" applyAlignment="1">
      <alignment horizontal="center" vertical="center" wrapText="1"/>
    </xf>
    <xf numFmtId="49" fontId="6" fillId="3" borderId="22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 vertical="center" wrapText="1"/>
    </xf>
    <xf numFmtId="4" fontId="14" fillId="5" borderId="15" xfId="3" applyNumberFormat="1" applyFont="1" applyFill="1" applyBorder="1" applyAlignment="1">
      <alignment horizontal="center" vertical="center" wrapText="1"/>
    </xf>
    <xf numFmtId="165" fontId="12" fillId="5" borderId="15" xfId="2" applyNumberFormat="1" applyFont="1" applyFill="1" applyBorder="1" applyAlignment="1">
      <alignment horizontal="center" vertical="center" wrapText="1"/>
    </xf>
    <xf numFmtId="9" fontId="10" fillId="10" borderId="15" xfId="2" applyFont="1" applyFill="1" applyBorder="1" applyAlignment="1">
      <alignment horizontal="center" vertical="center" wrapText="1"/>
    </xf>
    <xf numFmtId="9" fontId="15" fillId="5" borderId="15" xfId="2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9" fontId="11" fillId="5" borderId="15" xfId="2" applyFont="1" applyFill="1" applyBorder="1" applyAlignment="1">
      <alignment horizontal="center" vertical="center" wrapText="1"/>
    </xf>
    <xf numFmtId="9" fontId="14" fillId="5" borderId="15" xfId="2" applyFont="1" applyFill="1" applyBorder="1" applyAlignment="1">
      <alignment horizontal="center" vertical="center" wrapText="1"/>
    </xf>
    <xf numFmtId="9" fontId="12" fillId="5" borderId="15" xfId="2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9" fontId="11" fillId="0" borderId="15" xfId="0" applyNumberFormat="1" applyFont="1" applyBorder="1" applyAlignment="1">
      <alignment horizontal="center" vertical="center" wrapText="1"/>
    </xf>
    <xf numFmtId="166" fontId="14" fillId="5" borderId="15" xfId="2" applyNumberFormat="1" applyFont="1" applyFill="1" applyBorder="1" applyAlignment="1">
      <alignment horizontal="center" vertical="center" wrapText="1"/>
    </xf>
    <xf numFmtId="166" fontId="18" fillId="5" borderId="15" xfId="2" applyNumberFormat="1" applyFont="1" applyFill="1" applyBorder="1" applyAlignment="1">
      <alignment horizontal="center" vertical="center" wrapText="1"/>
    </xf>
    <xf numFmtId="166" fontId="19" fillId="5" borderId="15" xfId="2" applyNumberFormat="1" applyFont="1" applyFill="1" applyBorder="1" applyAlignment="1">
      <alignment horizontal="center" vertical="center" wrapText="1"/>
    </xf>
    <xf numFmtId="9" fontId="12" fillId="11" borderId="15" xfId="2" applyFont="1" applyFill="1" applyBorder="1" applyAlignment="1">
      <alignment horizontal="center" vertical="center" wrapText="1"/>
    </xf>
    <xf numFmtId="10" fontId="11" fillId="5" borderId="15" xfId="0" applyNumberFormat="1" applyFont="1" applyFill="1" applyBorder="1" applyAlignment="1">
      <alignment horizontal="center" vertical="center" wrapText="1"/>
    </xf>
    <xf numFmtId="10" fontId="14" fillId="5" borderId="15" xfId="2" applyNumberFormat="1" applyFont="1" applyFill="1" applyBorder="1" applyAlignment="1">
      <alignment horizontal="center" vertical="center" wrapText="1"/>
    </xf>
    <xf numFmtId="166" fontId="12" fillId="11" borderId="15" xfId="2" applyNumberFormat="1" applyFont="1" applyFill="1" applyBorder="1" applyAlignment="1">
      <alignment horizontal="center" vertical="center" wrapText="1"/>
    </xf>
    <xf numFmtId="9" fontId="10" fillId="10" borderId="29" xfId="2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2" fontId="11" fillId="5" borderId="15" xfId="0" applyNumberFormat="1" applyFont="1" applyFill="1" applyBorder="1" applyAlignment="1">
      <alignment horizontal="center" vertical="center" wrapText="1"/>
    </xf>
    <xf numFmtId="49" fontId="21" fillId="7" borderId="15" xfId="0" applyNumberFormat="1" applyFont="1" applyFill="1" applyBorder="1" applyAlignment="1">
      <alignment horizontal="center" vertical="center" wrapText="1"/>
    </xf>
    <xf numFmtId="0" fontId="21" fillId="8" borderId="15" xfId="0" applyFont="1" applyFill="1" applyBorder="1" applyAlignment="1">
      <alignment horizontal="center" vertical="center" wrapText="1"/>
    </xf>
    <xf numFmtId="49" fontId="21" fillId="9" borderId="27" xfId="0" applyNumberFormat="1" applyFont="1" applyFill="1" applyBorder="1" applyAlignment="1">
      <alignment horizontal="center" vertical="center" wrapText="1"/>
    </xf>
    <xf numFmtId="2" fontId="14" fillId="5" borderId="15" xfId="2" applyNumberFormat="1" applyFont="1" applyFill="1" applyBorder="1" applyAlignment="1">
      <alignment horizontal="center" vertical="center" wrapText="1"/>
    </xf>
    <xf numFmtId="2" fontId="14" fillId="5" borderId="15" xfId="3" applyNumberFormat="1" applyFont="1" applyFill="1" applyBorder="1" applyAlignment="1">
      <alignment horizontal="center" vertical="center" wrapText="1"/>
    </xf>
    <xf numFmtId="2" fontId="12" fillId="5" borderId="15" xfId="0" applyNumberFormat="1" applyFont="1" applyFill="1" applyBorder="1" applyAlignment="1">
      <alignment horizontal="center" vertical="center" wrapText="1"/>
    </xf>
    <xf numFmtId="2" fontId="16" fillId="11" borderId="15" xfId="2" applyNumberFormat="1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49" fontId="12" fillId="9" borderId="27" xfId="0" applyNumberFormat="1" applyFont="1" applyFill="1" applyBorder="1" applyAlignment="1">
      <alignment horizontal="center" vertical="center" wrapText="1"/>
    </xf>
    <xf numFmtId="167" fontId="14" fillId="5" borderId="29" xfId="3" applyNumberFormat="1" applyFont="1" applyFill="1" applyBorder="1" applyAlignment="1">
      <alignment horizontal="center" vertical="center" wrapText="1"/>
    </xf>
    <xf numFmtId="2" fontId="12" fillId="11" borderId="15" xfId="2" applyNumberFormat="1" applyFont="1" applyFill="1" applyBorder="1" applyAlignment="1">
      <alignment horizontal="center" vertical="center" wrapText="1"/>
    </xf>
    <xf numFmtId="2" fontId="14" fillId="5" borderId="29" xfId="2" applyNumberFormat="1" applyFont="1" applyFill="1" applyBorder="1" applyAlignment="1">
      <alignment horizontal="center" vertical="center" wrapText="1"/>
    </xf>
    <xf numFmtId="9" fontId="23" fillId="5" borderId="29" xfId="2" applyFont="1" applyFill="1" applyBorder="1" applyAlignment="1">
      <alignment horizontal="center" vertical="center" wrapText="1"/>
    </xf>
    <xf numFmtId="166" fontId="24" fillId="0" borderId="29" xfId="2" applyNumberFormat="1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2" fontId="12" fillId="5" borderId="15" xfId="2" applyNumberFormat="1" applyFont="1" applyFill="1" applyBorder="1" applyAlignment="1">
      <alignment horizontal="center" vertical="center" wrapText="1"/>
    </xf>
    <xf numFmtId="9" fontId="23" fillId="5" borderId="34" xfId="2" applyFont="1" applyFill="1" applyBorder="1" applyAlignment="1">
      <alignment horizontal="center" vertical="center" wrapText="1"/>
    </xf>
    <xf numFmtId="166" fontId="24" fillId="0" borderId="34" xfId="2" applyNumberFormat="1" applyFont="1" applyFill="1" applyBorder="1" applyAlignment="1">
      <alignment horizontal="center" vertical="center" wrapText="1"/>
    </xf>
    <xf numFmtId="0" fontId="10" fillId="12" borderId="25" xfId="0" applyFont="1" applyFill="1" applyBorder="1" applyAlignment="1">
      <alignment horizontal="center" vertical="center" wrapText="1"/>
    </xf>
    <xf numFmtId="0" fontId="10" fillId="12" borderId="26" xfId="0" applyFont="1" applyFill="1" applyBorder="1" applyAlignment="1">
      <alignment horizontal="center" vertical="center" wrapText="1"/>
    </xf>
    <xf numFmtId="0" fontId="25" fillId="5" borderId="15" xfId="0" applyFont="1" applyFill="1" applyBorder="1" applyAlignment="1">
      <alignment horizontal="center" vertical="center" wrapText="1"/>
    </xf>
    <xf numFmtId="9" fontId="25" fillId="5" borderId="15" xfId="0" applyNumberFormat="1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166" fontId="14" fillId="5" borderId="15" xfId="2" applyNumberFormat="1" applyFont="1" applyFill="1" applyBorder="1" applyAlignment="1">
      <alignment vertical="center" wrapText="1"/>
    </xf>
    <xf numFmtId="10" fontId="20" fillId="5" borderId="15" xfId="2" applyNumberFormat="1" applyFont="1" applyFill="1" applyBorder="1" applyAlignment="1">
      <alignment horizontal="center" vertical="center" wrapText="1"/>
    </xf>
    <xf numFmtId="10" fontId="12" fillId="5" borderId="15" xfId="2" applyNumberFormat="1" applyFont="1" applyFill="1" applyBorder="1" applyAlignment="1">
      <alignment horizontal="center" vertical="center" wrapText="1"/>
    </xf>
    <xf numFmtId="9" fontId="16" fillId="5" borderId="15" xfId="2" applyFont="1" applyFill="1" applyBorder="1" applyAlignment="1">
      <alignment horizontal="center" vertical="center" wrapText="1"/>
    </xf>
    <xf numFmtId="49" fontId="15" fillId="5" borderId="30" xfId="0" applyNumberFormat="1" applyFont="1" applyFill="1" applyBorder="1" applyAlignment="1">
      <alignment horizontal="center" vertical="center" wrapText="1"/>
    </xf>
    <xf numFmtId="49" fontId="15" fillId="5" borderId="26" xfId="0" applyNumberFormat="1" applyFont="1" applyFill="1" applyBorder="1" applyAlignment="1">
      <alignment horizontal="center" vertical="center" wrapText="1"/>
    </xf>
    <xf numFmtId="0" fontId="10" fillId="12" borderId="2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9" fontId="22" fillId="5" borderId="15" xfId="2" applyFont="1" applyFill="1" applyBorder="1" applyAlignment="1">
      <alignment horizontal="center" vertical="center" wrapText="1"/>
    </xf>
    <xf numFmtId="49" fontId="15" fillId="5" borderId="35" xfId="0" applyNumberFormat="1" applyFont="1" applyFill="1" applyBorder="1" applyAlignment="1">
      <alignment horizontal="center" vertical="center" wrapText="1"/>
    </xf>
    <xf numFmtId="49" fontId="15" fillId="5" borderId="20" xfId="0" applyNumberFormat="1" applyFont="1" applyFill="1" applyBorder="1" applyAlignment="1">
      <alignment horizontal="center" vertical="center" wrapText="1"/>
    </xf>
    <xf numFmtId="1" fontId="25" fillId="5" borderId="15" xfId="0" applyNumberFormat="1" applyFont="1" applyFill="1" applyBorder="1" applyAlignment="1">
      <alignment horizontal="center" vertical="center" wrapText="1"/>
    </xf>
    <xf numFmtId="0" fontId="21" fillId="9" borderId="27" xfId="0" applyFont="1" applyFill="1" applyBorder="1" applyAlignment="1">
      <alignment horizontal="center" vertical="center" wrapText="1"/>
    </xf>
    <xf numFmtId="1" fontId="14" fillId="5" borderId="15" xfId="2" applyNumberFormat="1" applyFont="1" applyFill="1" applyBorder="1" applyAlignment="1">
      <alignment horizontal="center" vertical="center" wrapText="1"/>
    </xf>
    <xf numFmtId="1" fontId="18" fillId="5" borderId="15" xfId="2" applyNumberFormat="1" applyFont="1" applyFill="1" applyBorder="1" applyAlignment="1">
      <alignment horizontal="center" vertical="center" wrapText="1"/>
    </xf>
    <xf numFmtId="1" fontId="12" fillId="7" borderId="15" xfId="2" applyNumberFormat="1" applyFont="1" applyFill="1" applyBorder="1" applyAlignment="1">
      <alignment horizontal="center" vertical="center" wrapText="1"/>
    </xf>
    <xf numFmtId="2" fontId="25" fillId="5" borderId="15" xfId="0" applyNumberFormat="1" applyFont="1" applyFill="1" applyBorder="1" applyAlignment="1">
      <alignment horizontal="center" vertical="center" wrapText="1"/>
    </xf>
    <xf numFmtId="0" fontId="22" fillId="5" borderId="15" xfId="2" applyNumberFormat="1" applyFont="1" applyFill="1" applyBorder="1" applyAlignment="1">
      <alignment horizontal="center" vertical="center" wrapText="1"/>
    </xf>
    <xf numFmtId="0" fontId="14" fillId="5" borderId="15" xfId="2" applyNumberFormat="1" applyFont="1" applyFill="1" applyBorder="1" applyAlignment="1">
      <alignment horizontal="center" vertical="center" wrapText="1"/>
    </xf>
    <xf numFmtId="1" fontId="22" fillId="5" borderId="15" xfId="2" applyNumberFormat="1" applyFont="1" applyFill="1" applyBorder="1" applyAlignment="1">
      <alignment horizontal="center" vertical="center" wrapText="1"/>
    </xf>
    <xf numFmtId="1" fontId="12" fillId="9" borderId="15" xfId="2" applyNumberFormat="1" applyFont="1" applyFill="1" applyBorder="1" applyAlignment="1">
      <alignment horizontal="center" vertical="center" wrapText="1"/>
    </xf>
    <xf numFmtId="0" fontId="26" fillId="9" borderId="27" xfId="0" applyFont="1" applyFill="1" applyBorder="1" applyAlignment="1">
      <alignment horizontal="center" vertical="center" wrapText="1"/>
    </xf>
    <xf numFmtId="9" fontId="12" fillId="7" borderId="15" xfId="2" applyFont="1" applyFill="1" applyBorder="1" applyAlignment="1">
      <alignment horizontal="center" vertical="center" wrapText="1"/>
    </xf>
    <xf numFmtId="9" fontId="18" fillId="5" borderId="36" xfId="2" applyFont="1" applyFill="1" applyBorder="1" applyAlignment="1">
      <alignment horizontal="center" vertical="center" wrapText="1"/>
    </xf>
    <xf numFmtId="9" fontId="18" fillId="5" borderId="37" xfId="2" applyFont="1" applyFill="1" applyBorder="1" applyAlignment="1">
      <alignment horizontal="center" vertical="center" wrapText="1"/>
    </xf>
    <xf numFmtId="9" fontId="18" fillId="5" borderId="38" xfId="2" applyFont="1" applyFill="1" applyBorder="1" applyAlignment="1">
      <alignment horizontal="center" vertical="center" wrapText="1"/>
    </xf>
    <xf numFmtId="9" fontId="12" fillId="5" borderId="31" xfId="2" applyFont="1" applyFill="1" applyBorder="1" applyAlignment="1">
      <alignment horizontal="center" vertical="center" wrapText="1"/>
    </xf>
    <xf numFmtId="9" fontId="12" fillId="5" borderId="37" xfId="2" applyFont="1" applyFill="1" applyBorder="1" applyAlignment="1">
      <alignment horizontal="center" vertical="center" wrapText="1"/>
    </xf>
    <xf numFmtId="9" fontId="12" fillId="5" borderId="38" xfId="2" applyFont="1" applyFill="1" applyBorder="1" applyAlignment="1">
      <alignment horizontal="center" vertical="center" wrapText="1"/>
    </xf>
    <xf numFmtId="9" fontId="18" fillId="5" borderId="31" xfId="2" applyFont="1" applyFill="1" applyBorder="1" applyAlignment="1">
      <alignment horizontal="center" vertical="center" wrapText="1"/>
    </xf>
    <xf numFmtId="9" fontId="12" fillId="7" borderId="39" xfId="2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9" fontId="25" fillId="0" borderId="1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1" fillId="9" borderId="40" xfId="4" applyFont="1" applyFill="1" applyBorder="1" applyAlignment="1">
      <alignment horizontal="center" vertical="center" wrapText="1"/>
    </xf>
    <xf numFmtId="10" fontId="12" fillId="0" borderId="15" xfId="2" applyNumberFormat="1" applyFont="1" applyBorder="1" applyAlignment="1">
      <alignment horizontal="center" vertical="center"/>
    </xf>
    <xf numFmtId="9" fontId="12" fillId="0" borderId="15" xfId="2" applyFont="1" applyBorder="1" applyAlignment="1">
      <alignment horizontal="center" vertical="center"/>
    </xf>
    <xf numFmtId="9" fontId="12" fillId="7" borderId="29" xfId="2" applyFont="1" applyFill="1" applyBorder="1" applyAlignment="1">
      <alignment horizontal="center" vertical="center" wrapText="1"/>
    </xf>
    <xf numFmtId="49" fontId="15" fillId="5" borderId="41" xfId="0" applyNumberFormat="1" applyFont="1" applyFill="1" applyBorder="1" applyAlignment="1">
      <alignment horizontal="center" vertical="center" wrapText="1"/>
    </xf>
    <xf numFmtId="49" fontId="15" fillId="5" borderId="33" xfId="0" applyNumberFormat="1" applyFont="1" applyFill="1" applyBorder="1" applyAlignment="1">
      <alignment horizontal="center" vertical="center" wrapText="1"/>
    </xf>
    <xf numFmtId="0" fontId="10" fillId="12" borderId="42" xfId="0" applyFont="1" applyFill="1" applyBorder="1" applyAlignment="1">
      <alignment horizontal="center" vertical="center" wrapText="1"/>
    </xf>
    <xf numFmtId="9" fontId="22" fillId="0" borderId="15" xfId="2" applyFont="1" applyBorder="1" applyAlignment="1">
      <alignment horizontal="center" vertical="center"/>
    </xf>
    <xf numFmtId="10" fontId="20" fillId="0" borderId="15" xfId="2" applyNumberFormat="1" applyFont="1" applyBorder="1" applyAlignment="1">
      <alignment horizontal="center" vertical="center"/>
    </xf>
    <xf numFmtId="9" fontId="20" fillId="5" borderId="15" xfId="2" applyFont="1" applyFill="1" applyBorder="1" applyAlignment="1">
      <alignment horizontal="center" vertical="center" wrapText="1"/>
    </xf>
    <xf numFmtId="9" fontId="23" fillId="5" borderId="43" xfId="2" applyFont="1" applyFill="1" applyBorder="1" applyAlignment="1">
      <alignment horizontal="center" vertical="center" wrapText="1"/>
    </xf>
    <xf numFmtId="9" fontId="24" fillId="5" borderId="39" xfId="2" applyFont="1" applyFill="1" applyBorder="1" applyAlignment="1">
      <alignment horizontal="center" vertical="center" wrapText="1"/>
    </xf>
    <xf numFmtId="0" fontId="10" fillId="13" borderId="44" xfId="0" applyFont="1" applyFill="1" applyBorder="1" applyAlignment="1">
      <alignment horizontal="center" vertical="center" wrapText="1"/>
    </xf>
    <xf numFmtId="0" fontId="10" fillId="13" borderId="20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9" fontId="11" fillId="5" borderId="15" xfId="0" applyNumberFormat="1" applyFont="1" applyFill="1" applyBorder="1" applyAlignment="1">
      <alignment horizontal="center" vertical="center" wrapText="1"/>
    </xf>
    <xf numFmtId="9" fontId="27" fillId="5" borderId="36" xfId="2" applyFont="1" applyFill="1" applyBorder="1" applyAlignment="1">
      <alignment horizontal="center" vertical="center" wrapText="1"/>
    </xf>
    <xf numFmtId="9" fontId="27" fillId="5" borderId="37" xfId="2" applyFont="1" applyFill="1" applyBorder="1" applyAlignment="1">
      <alignment horizontal="center" vertical="center" wrapText="1"/>
    </xf>
    <xf numFmtId="9" fontId="27" fillId="5" borderId="38" xfId="2" applyFont="1" applyFill="1" applyBorder="1" applyAlignment="1">
      <alignment horizontal="center" vertical="center" wrapText="1"/>
    </xf>
    <xf numFmtId="9" fontId="12" fillId="10" borderId="15" xfId="2" applyFont="1" applyFill="1" applyBorder="1" applyAlignment="1">
      <alignment horizontal="center" vertical="center" wrapText="1"/>
    </xf>
    <xf numFmtId="49" fontId="15" fillId="5" borderId="45" xfId="0" applyNumberFormat="1" applyFont="1" applyFill="1" applyBorder="1" applyAlignment="1">
      <alignment horizontal="center" vertical="center" wrapText="1"/>
    </xf>
    <xf numFmtId="49" fontId="15" fillId="5" borderId="46" xfId="0" applyNumberFormat="1" applyFont="1" applyFill="1" applyBorder="1" applyAlignment="1">
      <alignment horizontal="center" vertical="center" wrapText="1"/>
    </xf>
    <xf numFmtId="0" fontId="10" fillId="13" borderId="28" xfId="0" applyFont="1" applyFill="1" applyBorder="1" applyAlignment="1">
      <alignment horizontal="center" vertical="center" wrapText="1"/>
    </xf>
    <xf numFmtId="0" fontId="25" fillId="5" borderId="39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 wrapText="1"/>
    </xf>
    <xf numFmtId="9" fontId="25" fillId="5" borderId="39" xfId="0" applyNumberFormat="1" applyFont="1" applyFill="1" applyBorder="1" applyAlignment="1">
      <alignment horizontal="center" vertical="center" wrapText="1"/>
    </xf>
    <xf numFmtId="9" fontId="25" fillId="5" borderId="29" xfId="0" applyNumberFormat="1" applyFont="1" applyFill="1" applyBorder="1" applyAlignment="1">
      <alignment horizontal="center" vertical="center" wrapText="1"/>
    </xf>
    <xf numFmtId="9" fontId="12" fillId="5" borderId="39" xfId="2" applyFont="1" applyFill="1" applyBorder="1" applyAlignment="1">
      <alignment vertical="center" wrapText="1"/>
    </xf>
    <xf numFmtId="9" fontId="14" fillId="5" borderId="39" xfId="2" applyFont="1" applyFill="1" applyBorder="1" applyAlignment="1">
      <alignment horizontal="center" vertical="center" wrapText="1"/>
    </xf>
    <xf numFmtId="9" fontId="8" fillId="0" borderId="15" xfId="0" applyNumberFormat="1" applyFont="1" applyBorder="1" applyAlignment="1">
      <alignment horizontal="center" vertical="center"/>
    </xf>
    <xf numFmtId="9" fontId="12" fillId="5" borderId="29" xfId="2" applyFont="1" applyFill="1" applyBorder="1" applyAlignment="1">
      <alignment vertical="center" wrapText="1"/>
    </xf>
    <xf numFmtId="9" fontId="14" fillId="5" borderId="29" xfId="2" applyFont="1" applyFill="1" applyBorder="1" applyAlignment="1">
      <alignment horizontal="center" vertical="center" wrapText="1"/>
    </xf>
    <xf numFmtId="9" fontId="12" fillId="5" borderId="29" xfId="2" applyFont="1" applyFill="1" applyBorder="1" applyAlignment="1">
      <alignment horizontal="center" vertical="center" wrapText="1"/>
    </xf>
    <xf numFmtId="9" fontId="23" fillId="5" borderId="35" xfId="2" applyFont="1" applyFill="1" applyBorder="1" applyAlignment="1">
      <alignment horizontal="center" vertical="center" wrapText="1"/>
    </xf>
    <xf numFmtId="9" fontId="24" fillId="5" borderId="20" xfId="2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0" fontId="10" fillId="13" borderId="32" xfId="0" applyFont="1" applyFill="1" applyBorder="1" applyAlignment="1">
      <alignment horizontal="center" vertical="center" wrapText="1"/>
    </xf>
    <xf numFmtId="0" fontId="10" fillId="13" borderId="3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2" fontId="12" fillId="7" borderId="39" xfId="2" applyNumberFormat="1" applyFont="1" applyFill="1" applyBorder="1" applyAlignment="1">
      <alignment horizontal="center" vertical="center" wrapText="1"/>
    </xf>
    <xf numFmtId="9" fontId="23" fillId="5" borderId="39" xfId="2" applyFont="1" applyFill="1" applyBorder="1" applyAlignment="1">
      <alignment horizontal="center" vertical="center" wrapText="1"/>
    </xf>
    <xf numFmtId="0" fontId="10" fillId="14" borderId="47" xfId="0" applyFont="1" applyFill="1" applyBorder="1" applyAlignment="1">
      <alignment horizontal="center" vertical="center" wrapText="1"/>
    </xf>
    <xf numFmtId="0" fontId="10" fillId="14" borderId="38" xfId="0" applyFont="1" applyFill="1" applyBorder="1" applyAlignment="1">
      <alignment horizontal="center" vertical="center" wrapText="1"/>
    </xf>
    <xf numFmtId="10" fontId="25" fillId="5" borderId="15" xfId="0" applyNumberFormat="1" applyFont="1" applyFill="1" applyBorder="1" applyAlignment="1">
      <alignment horizontal="center" vertical="center" wrapText="1"/>
    </xf>
    <xf numFmtId="166" fontId="28" fillId="5" borderId="15" xfId="2" applyNumberFormat="1" applyFont="1" applyFill="1" applyBorder="1" applyAlignment="1">
      <alignment horizontal="center" vertical="center" wrapText="1"/>
    </xf>
    <xf numFmtId="166" fontId="29" fillId="7" borderId="15" xfId="2" applyNumberFormat="1" applyFont="1" applyFill="1" applyBorder="1" applyAlignment="1">
      <alignment horizontal="center" vertical="center" wrapText="1"/>
    </xf>
    <xf numFmtId="49" fontId="15" fillId="5" borderId="35" xfId="0" applyNumberFormat="1" applyFont="1" applyFill="1" applyBorder="1" applyAlignment="1">
      <alignment vertical="center" wrapText="1"/>
    </xf>
    <xf numFmtId="49" fontId="15" fillId="5" borderId="20" xfId="0" applyNumberFormat="1" applyFont="1" applyFill="1" applyBorder="1" applyAlignment="1">
      <alignment vertical="center" wrapText="1"/>
    </xf>
    <xf numFmtId="166" fontId="30" fillId="5" borderId="15" xfId="2" applyNumberFormat="1" applyFont="1" applyFill="1" applyBorder="1" applyAlignment="1">
      <alignment horizontal="center" vertical="center" wrapText="1"/>
    </xf>
    <xf numFmtId="166" fontId="31" fillId="5" borderId="15" xfId="2" applyNumberFormat="1" applyFont="1" applyFill="1" applyBorder="1" applyAlignment="1">
      <alignment horizontal="center" vertical="center" wrapText="1"/>
    </xf>
    <xf numFmtId="9" fontId="28" fillId="5" borderId="15" xfId="2" applyFont="1" applyFill="1" applyBorder="1" applyAlignment="1">
      <alignment horizontal="center" vertical="center" wrapText="1"/>
    </xf>
    <xf numFmtId="9" fontId="27" fillId="5" borderId="15" xfId="2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6" fontId="28" fillId="5" borderId="29" xfId="2" applyNumberFormat="1" applyFont="1" applyFill="1" applyBorder="1" applyAlignment="1">
      <alignment horizontal="center" vertical="center" wrapText="1"/>
    </xf>
    <xf numFmtId="10" fontId="32" fillId="5" borderId="29" xfId="2" applyNumberFormat="1" applyFont="1" applyFill="1" applyBorder="1" applyAlignment="1">
      <alignment horizontal="center" vertical="center" wrapText="1"/>
    </xf>
    <xf numFmtId="166" fontId="30" fillId="5" borderId="29" xfId="2" applyNumberFormat="1" applyFont="1" applyFill="1" applyBorder="1" applyAlignment="1">
      <alignment horizontal="center" vertical="center" wrapText="1"/>
    </xf>
    <xf numFmtId="9" fontId="27" fillId="5" borderId="29" xfId="2" applyFont="1" applyFill="1" applyBorder="1" applyAlignment="1">
      <alignment horizontal="center" vertical="center" wrapText="1"/>
    </xf>
    <xf numFmtId="9" fontId="29" fillId="7" borderId="29" xfId="2" applyFont="1" applyFill="1" applyBorder="1" applyAlignment="1">
      <alignment horizontal="center" vertical="center" wrapText="1"/>
    </xf>
    <xf numFmtId="0" fontId="10" fillId="15" borderId="48" xfId="0" applyFont="1" applyFill="1" applyBorder="1" applyAlignment="1">
      <alignment horizontal="center" vertical="center" wrapText="1"/>
    </xf>
    <xf numFmtId="0" fontId="10" fillId="15" borderId="33" xfId="0" applyFont="1" applyFill="1" applyBorder="1" applyAlignment="1">
      <alignment horizontal="center" vertical="center" wrapText="1"/>
    </xf>
    <xf numFmtId="0" fontId="25" fillId="5" borderId="15" xfId="0" applyFont="1" applyFill="1" applyBorder="1" applyAlignment="1">
      <alignment horizontal="center" vertical="center"/>
    </xf>
    <xf numFmtId="49" fontId="21" fillId="9" borderId="31" xfId="0" applyNumberFormat="1" applyFont="1" applyFill="1" applyBorder="1" applyAlignment="1">
      <alignment horizontal="center" vertical="center" wrapText="1"/>
    </xf>
    <xf numFmtId="9" fontId="33" fillId="5" borderId="15" xfId="2" applyFont="1" applyFill="1" applyBorder="1" applyAlignment="1">
      <alignment horizontal="center" vertical="center" wrapText="1"/>
    </xf>
    <xf numFmtId="9" fontId="34" fillId="5" borderId="15" xfId="2" applyFont="1" applyFill="1" applyBorder="1" applyAlignment="1">
      <alignment horizontal="center" vertical="center" wrapText="1"/>
    </xf>
    <xf numFmtId="9" fontId="27" fillId="7" borderId="15" xfId="2" applyFont="1" applyFill="1" applyBorder="1" applyAlignment="1">
      <alignment horizontal="center" vertical="center" wrapText="1"/>
    </xf>
    <xf numFmtId="0" fontId="15" fillId="5" borderId="49" xfId="0" applyFont="1" applyFill="1" applyBorder="1" applyAlignment="1">
      <alignment horizontal="center" vertical="center"/>
    </xf>
    <xf numFmtId="0" fontId="10" fillId="15" borderId="32" xfId="0" applyFont="1" applyFill="1" applyBorder="1" applyAlignment="1">
      <alignment horizontal="center" vertical="center" wrapText="1"/>
    </xf>
    <xf numFmtId="0" fontId="25" fillId="5" borderId="50" xfId="0" applyFont="1" applyFill="1" applyBorder="1" applyAlignment="1">
      <alignment horizontal="center" vertical="center" wrapText="1"/>
    </xf>
    <xf numFmtId="0" fontId="25" fillId="5" borderId="50" xfId="0" applyFont="1" applyFill="1" applyBorder="1" applyAlignment="1">
      <alignment horizontal="center" vertical="center"/>
    </xf>
    <xf numFmtId="0" fontId="11" fillId="5" borderId="50" xfId="0" applyFont="1" applyFill="1" applyBorder="1" applyAlignment="1">
      <alignment horizontal="center" vertical="center" wrapText="1"/>
    </xf>
    <xf numFmtId="9" fontId="25" fillId="5" borderId="50" xfId="0" applyNumberFormat="1" applyFont="1" applyFill="1" applyBorder="1" applyAlignment="1">
      <alignment horizontal="center" vertical="center" wrapText="1"/>
    </xf>
    <xf numFmtId="9" fontId="28" fillId="5" borderId="15" xfId="3" applyNumberFormat="1" applyFont="1" applyFill="1" applyBorder="1" applyAlignment="1">
      <alignment horizontal="center" vertical="center" wrapText="1"/>
    </xf>
    <xf numFmtId="9" fontId="28" fillId="5" borderId="31" xfId="2" applyFont="1" applyFill="1" applyBorder="1" applyAlignment="1">
      <alignment vertical="center" wrapText="1"/>
    </xf>
    <xf numFmtId="9" fontId="28" fillId="5" borderId="15" xfId="2" applyFont="1" applyFill="1" applyBorder="1" applyAlignment="1">
      <alignment vertical="center" wrapText="1"/>
    </xf>
    <xf numFmtId="9" fontId="28" fillId="5" borderId="38" xfId="2" applyFont="1" applyFill="1" applyBorder="1" applyAlignment="1">
      <alignment vertical="center" wrapText="1"/>
    </xf>
    <xf numFmtId="9" fontId="27" fillId="7" borderId="50" xfId="2" applyFont="1" applyFill="1" applyBorder="1" applyAlignment="1">
      <alignment horizontal="center" vertical="center" wrapText="1"/>
    </xf>
    <xf numFmtId="0" fontId="15" fillId="5" borderId="50" xfId="0" applyFont="1" applyFill="1" applyBorder="1" applyAlignment="1">
      <alignment horizontal="center" vertical="center"/>
    </xf>
    <xf numFmtId="0" fontId="10" fillId="15" borderId="47" xfId="0" applyFont="1" applyFill="1" applyBorder="1" applyAlignment="1">
      <alignment horizontal="center" vertical="center" wrapText="1"/>
    </xf>
    <xf numFmtId="0" fontId="10" fillId="15" borderId="38" xfId="0" applyFont="1" applyFill="1" applyBorder="1" applyAlignment="1">
      <alignment horizontal="center" vertical="center" wrapText="1"/>
    </xf>
    <xf numFmtId="9" fontId="25" fillId="5" borderId="15" xfId="2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/>
    </xf>
    <xf numFmtId="0" fontId="10" fillId="15" borderId="51" xfId="0" applyFont="1" applyFill="1" applyBorder="1" applyAlignment="1">
      <alignment horizontal="center" vertical="center" wrapText="1"/>
    </xf>
    <xf numFmtId="0" fontId="10" fillId="15" borderId="26" xfId="0" applyFont="1" applyFill="1" applyBorder="1" applyAlignment="1">
      <alignment horizontal="center" vertical="center" wrapText="1"/>
    </xf>
    <xf numFmtId="166" fontId="27" fillId="5" borderId="15" xfId="2" applyNumberFormat="1" applyFont="1" applyFill="1" applyBorder="1" applyAlignment="1">
      <alignment horizontal="center" vertical="center" wrapText="1"/>
    </xf>
    <xf numFmtId="166" fontId="28" fillId="5" borderId="37" xfId="2" applyNumberFormat="1" applyFont="1" applyFill="1" applyBorder="1" applyAlignment="1">
      <alignment horizontal="center" vertical="center" wrapText="1"/>
    </xf>
    <xf numFmtId="9" fontId="23" fillId="5" borderId="15" xfId="2" applyFont="1" applyFill="1" applyBorder="1" applyAlignment="1">
      <alignment horizontal="center" wrapText="1"/>
    </xf>
    <xf numFmtId="9" fontId="35" fillId="5" borderId="15" xfId="0" applyNumberFormat="1" applyFont="1" applyFill="1" applyBorder="1" applyAlignment="1">
      <alignment horizontal="center"/>
    </xf>
    <xf numFmtId="0" fontId="10" fillId="6" borderId="52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25" fillId="5" borderId="29" xfId="0" applyFont="1" applyFill="1" applyBorder="1" applyAlignment="1">
      <alignment vertical="center" wrapText="1"/>
    </xf>
    <xf numFmtId="0" fontId="11" fillId="5" borderId="29" xfId="0" applyFont="1" applyFill="1" applyBorder="1" applyAlignment="1">
      <alignment vertical="center" wrapText="1"/>
    </xf>
    <xf numFmtId="0" fontId="13" fillId="7" borderId="29" xfId="0" applyFont="1" applyFill="1" applyBorder="1" applyAlignment="1">
      <alignment vertical="center" wrapText="1"/>
    </xf>
    <xf numFmtId="0" fontId="13" fillId="8" borderId="29" xfId="0" applyFont="1" applyFill="1" applyBorder="1" applyAlignment="1">
      <alignment vertical="center" wrapText="1"/>
    </xf>
    <xf numFmtId="0" fontId="13" fillId="9" borderId="30" xfId="0" applyFont="1" applyFill="1" applyBorder="1" applyAlignment="1">
      <alignment vertical="center" wrapText="1"/>
    </xf>
    <xf numFmtId="9" fontId="32" fillId="5" borderId="31" xfId="2" applyFont="1" applyFill="1" applyBorder="1" applyAlignment="1">
      <alignment horizontal="center" vertical="center" wrapText="1"/>
    </xf>
    <xf numFmtId="9" fontId="32" fillId="5" borderId="37" xfId="2" applyFont="1" applyFill="1" applyBorder="1" applyAlignment="1">
      <alignment horizontal="center" vertical="center" wrapText="1"/>
    </xf>
    <xf numFmtId="9" fontId="32" fillId="5" borderId="38" xfId="2" applyFont="1" applyFill="1" applyBorder="1" applyAlignment="1">
      <alignment horizontal="center" vertical="center" wrapText="1"/>
    </xf>
    <xf numFmtId="9" fontId="27" fillId="7" borderId="29" xfId="2" applyFont="1" applyFill="1" applyBorder="1" applyAlignment="1">
      <alignment horizontal="center" vertical="center" wrapText="1"/>
    </xf>
    <xf numFmtId="9" fontId="23" fillId="5" borderId="30" xfId="2" applyFont="1" applyFill="1" applyBorder="1" applyAlignment="1">
      <alignment horizontal="center" wrapText="1"/>
    </xf>
    <xf numFmtId="9" fontId="23" fillId="5" borderId="26" xfId="2" applyFont="1" applyFill="1" applyBorder="1" applyAlignment="1">
      <alignment horizontal="center" wrapText="1"/>
    </xf>
    <xf numFmtId="0" fontId="10" fillId="6" borderId="20" xfId="0" applyFont="1" applyFill="1" applyBorder="1" applyAlignment="1">
      <alignment horizontal="center" vertical="center" wrapText="1"/>
    </xf>
    <xf numFmtId="0" fontId="25" fillId="5" borderId="15" xfId="0" applyFont="1" applyFill="1" applyBorder="1" applyAlignment="1">
      <alignment vertical="center" wrapText="1"/>
    </xf>
    <xf numFmtId="0" fontId="11" fillId="5" borderId="15" xfId="0" applyFont="1" applyFill="1" applyBorder="1" applyAlignment="1">
      <alignment vertical="center" wrapText="1"/>
    </xf>
    <xf numFmtId="9" fontId="23" fillId="5" borderId="35" xfId="2" applyFont="1" applyFill="1" applyBorder="1" applyAlignment="1">
      <alignment horizontal="center" wrapText="1"/>
    </xf>
    <xf numFmtId="9" fontId="23" fillId="5" borderId="20" xfId="2" applyFont="1" applyFill="1" applyBorder="1" applyAlignment="1">
      <alignment horizontal="center" wrapText="1"/>
    </xf>
    <xf numFmtId="9" fontId="25" fillId="5" borderId="21" xfId="0" applyNumberFormat="1" applyFont="1" applyFill="1" applyBorder="1" applyAlignment="1">
      <alignment horizontal="center" vertical="center" wrapText="1"/>
    </xf>
    <xf numFmtId="0" fontId="13" fillId="9" borderId="31" xfId="0" applyFont="1" applyFill="1" applyBorder="1" applyAlignment="1">
      <alignment horizontal="center" vertical="center" wrapText="1"/>
    </xf>
    <xf numFmtId="9" fontId="23" fillId="5" borderId="41" xfId="2" applyFont="1" applyFill="1" applyBorder="1" applyAlignment="1">
      <alignment horizontal="center" wrapText="1"/>
    </xf>
    <xf numFmtId="9" fontId="23" fillId="5" borderId="33" xfId="2" applyFont="1" applyFill="1" applyBorder="1" applyAlignment="1">
      <alignment horizontal="center" wrapText="1"/>
    </xf>
    <xf numFmtId="0" fontId="10" fillId="6" borderId="29" xfId="0" applyFont="1" applyFill="1" applyBorder="1" applyAlignment="1">
      <alignment horizontal="center" vertical="center" wrapText="1"/>
    </xf>
    <xf numFmtId="0" fontId="25" fillId="5" borderId="21" xfId="0" applyFont="1" applyFill="1" applyBorder="1" applyAlignment="1">
      <alignment horizontal="center" vertical="center" wrapText="1"/>
    </xf>
    <xf numFmtId="0" fontId="13" fillId="7" borderId="29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 wrapText="1"/>
    </xf>
    <xf numFmtId="0" fontId="13" fillId="9" borderId="53" xfId="0" applyFont="1" applyFill="1" applyBorder="1" applyAlignment="1">
      <alignment horizontal="center" vertical="center" wrapText="1"/>
    </xf>
    <xf numFmtId="9" fontId="32" fillId="5" borderId="54" xfId="2" applyFont="1" applyFill="1" applyBorder="1" applyAlignment="1">
      <alignment horizontal="center" vertical="center" wrapText="1"/>
    </xf>
    <xf numFmtId="9" fontId="32" fillId="5" borderId="55" xfId="2" applyFont="1" applyFill="1" applyBorder="1" applyAlignment="1">
      <alignment horizontal="center" vertical="center" wrapText="1"/>
    </xf>
    <xf numFmtId="9" fontId="32" fillId="5" borderId="43" xfId="2" applyFont="1" applyFill="1" applyBorder="1" applyAlignment="1">
      <alignment horizontal="center" vertical="center" wrapText="1"/>
    </xf>
    <xf numFmtId="9" fontId="23" fillId="5" borderId="29" xfId="2" applyFont="1" applyFill="1" applyBorder="1" applyAlignment="1">
      <alignment horizontal="center" vertical="center" wrapText="1"/>
    </xf>
    <xf numFmtId="9" fontId="35" fillId="5" borderId="29" xfId="0" applyNumberFormat="1" applyFont="1" applyFill="1" applyBorder="1" applyAlignment="1">
      <alignment horizontal="center" vertical="center"/>
    </xf>
    <xf numFmtId="0" fontId="10" fillId="16" borderId="14" xfId="0" applyFont="1" applyFill="1" applyBorder="1" applyAlignment="1">
      <alignment horizontal="center" vertical="center" wrapText="1"/>
    </xf>
    <xf numFmtId="0" fontId="10" fillId="16" borderId="52" xfId="0" applyFont="1" applyFill="1" applyBorder="1" applyAlignment="1">
      <alignment horizontal="center" vertical="center" wrapText="1"/>
    </xf>
    <xf numFmtId="0" fontId="25" fillId="5" borderId="49" xfId="0" applyFont="1" applyFill="1" applyBorder="1" applyAlignment="1">
      <alignment vertical="center" wrapText="1"/>
    </xf>
    <xf numFmtId="0" fontId="11" fillId="5" borderId="49" xfId="0" applyFont="1" applyFill="1" applyBorder="1" applyAlignment="1">
      <alignment vertical="center" wrapText="1"/>
    </xf>
    <xf numFmtId="0" fontId="11" fillId="5" borderId="49" xfId="0" applyFont="1" applyFill="1" applyBorder="1" applyAlignment="1">
      <alignment horizontal="center" vertical="center" wrapText="1"/>
    </xf>
    <xf numFmtId="9" fontId="25" fillId="5" borderId="49" xfId="0" applyNumberFormat="1" applyFont="1" applyFill="1" applyBorder="1" applyAlignment="1">
      <alignment horizontal="center" vertical="center" wrapText="1"/>
    </xf>
    <xf numFmtId="0" fontId="13" fillId="7" borderId="49" xfId="0" applyFont="1" applyFill="1" applyBorder="1" applyAlignment="1">
      <alignment horizontal="center" vertical="center" wrapText="1"/>
    </xf>
    <xf numFmtId="0" fontId="13" fillId="8" borderId="49" xfId="0" applyFont="1" applyFill="1" applyBorder="1" applyAlignment="1">
      <alignment horizontal="center" vertical="center" wrapText="1"/>
    </xf>
    <xf numFmtId="0" fontId="13" fillId="9" borderId="56" xfId="0" applyFont="1" applyFill="1" applyBorder="1" applyAlignment="1">
      <alignment horizontal="center" vertical="center" wrapText="1"/>
    </xf>
    <xf numFmtId="9" fontId="32" fillId="5" borderId="57" xfId="2" applyFont="1" applyFill="1" applyBorder="1" applyAlignment="1">
      <alignment horizontal="center" vertical="center" wrapText="1"/>
    </xf>
    <xf numFmtId="9" fontId="32" fillId="5" borderId="58" xfId="2" applyFont="1" applyFill="1" applyBorder="1" applyAlignment="1">
      <alignment horizontal="center" vertical="center" wrapText="1"/>
    </xf>
    <xf numFmtId="9" fontId="32" fillId="5" borderId="46" xfId="2" applyFont="1" applyFill="1" applyBorder="1" applyAlignment="1">
      <alignment horizontal="center" vertical="center" wrapText="1"/>
    </xf>
    <xf numFmtId="9" fontId="29" fillId="7" borderId="49" xfId="2" applyFont="1" applyFill="1" applyBorder="1" applyAlignment="1">
      <alignment horizontal="center" vertical="center" wrapText="1"/>
    </xf>
    <xf numFmtId="9" fontId="10" fillId="10" borderId="49" xfId="2" applyFont="1" applyFill="1" applyBorder="1" applyAlignment="1">
      <alignment horizontal="center" vertical="center" wrapText="1"/>
    </xf>
    <xf numFmtId="9" fontId="10" fillId="10" borderId="56" xfId="2" applyFont="1" applyFill="1" applyBorder="1" applyAlignment="1">
      <alignment horizontal="center" vertical="center" wrapText="1"/>
    </xf>
    <xf numFmtId="9" fontId="23" fillId="5" borderId="1" xfId="2" applyFont="1" applyFill="1" applyBorder="1" applyAlignment="1">
      <alignment horizontal="center" vertical="center" wrapText="1"/>
    </xf>
    <xf numFmtId="9" fontId="23" fillId="5" borderId="3" xfId="2" applyFont="1" applyFill="1" applyBorder="1" applyAlignment="1">
      <alignment horizontal="center" vertical="center" wrapText="1"/>
    </xf>
    <xf numFmtId="0" fontId="10" fillId="16" borderId="18" xfId="0" applyFont="1" applyFill="1" applyBorder="1" applyAlignment="1">
      <alignment horizontal="center" vertical="center" wrapText="1"/>
    </xf>
    <xf numFmtId="0" fontId="10" fillId="16" borderId="20" xfId="0" applyFont="1" applyFill="1" applyBorder="1" applyAlignment="1">
      <alignment horizontal="center" vertical="center" wrapText="1"/>
    </xf>
    <xf numFmtId="9" fontId="32" fillId="5" borderId="36" xfId="2" applyFont="1" applyFill="1" applyBorder="1" applyAlignment="1">
      <alignment horizontal="center" vertical="center" wrapText="1"/>
    </xf>
    <xf numFmtId="9" fontId="29" fillId="7" borderId="15" xfId="2" applyFont="1" applyFill="1" applyBorder="1" applyAlignment="1">
      <alignment horizontal="center" vertical="center" wrapText="1"/>
    </xf>
    <xf numFmtId="9" fontId="10" fillId="10" borderId="27" xfId="2" applyFont="1" applyFill="1" applyBorder="1" applyAlignment="1">
      <alignment horizontal="center" vertical="center" wrapText="1"/>
    </xf>
    <xf numFmtId="9" fontId="23" fillId="5" borderId="5" xfId="2" applyFont="1" applyFill="1" applyBorder="1" applyAlignment="1">
      <alignment horizontal="center" vertical="center" wrapText="1"/>
    </xf>
    <xf numFmtId="9" fontId="23" fillId="5" borderId="6" xfId="2" applyFont="1" applyFill="1" applyBorder="1" applyAlignment="1">
      <alignment horizontal="center" vertical="center" wrapText="1"/>
    </xf>
    <xf numFmtId="9" fontId="23" fillId="5" borderId="8" xfId="2" applyFont="1" applyFill="1" applyBorder="1" applyAlignment="1">
      <alignment horizontal="center" vertical="center" wrapText="1"/>
    </xf>
    <xf numFmtId="9" fontId="23" fillId="5" borderId="10" xfId="2" applyFont="1" applyFill="1" applyBorder="1" applyAlignment="1">
      <alignment horizontal="center" vertical="center" wrapText="1"/>
    </xf>
    <xf numFmtId="0" fontId="10" fillId="16" borderId="59" xfId="0" applyFont="1" applyFill="1" applyBorder="1" applyAlignment="1">
      <alignment horizontal="center" vertical="center" wrapText="1"/>
    </xf>
    <xf numFmtId="0" fontId="10" fillId="16" borderId="60" xfId="0" applyFont="1" applyFill="1" applyBorder="1" applyAlignment="1">
      <alignment horizontal="center" vertical="center" wrapText="1"/>
    </xf>
    <xf numFmtId="0" fontId="25" fillId="5" borderId="39" xfId="0" applyFont="1" applyFill="1" applyBorder="1" applyAlignment="1">
      <alignment vertical="center" wrapText="1"/>
    </xf>
    <xf numFmtId="0" fontId="11" fillId="5" borderId="39" xfId="0" applyFont="1" applyFill="1" applyBorder="1" applyAlignment="1">
      <alignment vertical="center" wrapText="1"/>
    </xf>
    <xf numFmtId="0" fontId="13" fillId="7" borderId="39" xfId="0" applyFont="1" applyFill="1" applyBorder="1" applyAlignment="1">
      <alignment horizontal="center" vertical="center" wrapText="1"/>
    </xf>
    <xf numFmtId="0" fontId="13" fillId="8" borderId="39" xfId="0" applyFont="1" applyFill="1" applyBorder="1" applyAlignment="1">
      <alignment horizontal="center" vertical="center" wrapText="1"/>
    </xf>
    <xf numFmtId="0" fontId="13" fillId="9" borderId="61" xfId="0" applyFont="1" applyFill="1" applyBorder="1" applyAlignment="1">
      <alignment horizontal="center" vertical="center" wrapText="1"/>
    </xf>
    <xf numFmtId="9" fontId="10" fillId="10" borderId="61" xfId="2" applyFont="1" applyFill="1" applyBorder="1" applyAlignment="1">
      <alignment horizontal="center" vertical="center" wrapText="1"/>
    </xf>
    <xf numFmtId="9" fontId="23" fillId="5" borderId="60" xfId="2" applyFont="1" applyFill="1" applyBorder="1" applyAlignment="1">
      <alignment horizontal="center" vertical="center" wrapText="1"/>
    </xf>
    <xf numFmtId="9" fontId="35" fillId="5" borderId="50" xfId="0" applyNumberFormat="1" applyFont="1" applyFill="1" applyBorder="1" applyAlignment="1">
      <alignment horizontal="center" vertical="center"/>
    </xf>
    <xf numFmtId="0" fontId="10" fillId="14" borderId="28" xfId="0" applyFont="1" applyFill="1" applyBorder="1" applyAlignment="1">
      <alignment horizontal="center" vertical="center" wrapText="1"/>
    </xf>
    <xf numFmtId="0" fontId="10" fillId="14" borderId="20" xfId="0" applyFont="1" applyFill="1" applyBorder="1" applyAlignment="1">
      <alignment horizontal="center" vertical="center" wrapText="1"/>
    </xf>
    <xf numFmtId="0" fontId="21" fillId="7" borderId="50" xfId="0" applyFont="1" applyFill="1" applyBorder="1" applyAlignment="1">
      <alignment horizontal="center" vertical="center" wrapText="1"/>
    </xf>
    <xf numFmtId="0" fontId="21" fillId="8" borderId="50" xfId="0" applyFont="1" applyFill="1" applyBorder="1" applyAlignment="1">
      <alignment horizontal="center" vertical="center" wrapText="1"/>
    </xf>
    <xf numFmtId="49" fontId="21" fillId="9" borderId="40" xfId="0" applyNumberFormat="1" applyFont="1" applyFill="1" applyBorder="1" applyAlignment="1">
      <alignment horizontal="center" vertical="center" wrapText="1"/>
    </xf>
    <xf numFmtId="9" fontId="30" fillId="5" borderId="50" xfId="2" applyFont="1" applyFill="1" applyBorder="1" applyAlignment="1">
      <alignment horizontal="center" vertical="center" wrapText="1"/>
    </xf>
    <xf numFmtId="9" fontId="28" fillId="5" borderId="50" xfId="2" applyFont="1" applyFill="1" applyBorder="1" applyAlignment="1">
      <alignment horizontal="center" vertical="center" wrapText="1"/>
    </xf>
    <xf numFmtId="9" fontId="27" fillId="5" borderId="50" xfId="2" applyFont="1" applyFill="1" applyBorder="1" applyAlignment="1">
      <alignment horizontal="center" vertical="center" wrapText="1"/>
    </xf>
    <xf numFmtId="9" fontId="27" fillId="8" borderId="50" xfId="2" applyFont="1" applyFill="1" applyBorder="1" applyAlignment="1">
      <alignment horizontal="center" vertical="center" wrapText="1"/>
    </xf>
    <xf numFmtId="9" fontId="10" fillId="10" borderId="50" xfId="2" applyFont="1" applyFill="1" applyBorder="1" applyAlignment="1">
      <alignment horizontal="center" vertical="center" wrapText="1"/>
    </xf>
    <xf numFmtId="49" fontId="15" fillId="5" borderId="62" xfId="0" applyNumberFormat="1" applyFont="1" applyFill="1" applyBorder="1" applyAlignment="1">
      <alignment horizontal="center" vertical="center" wrapText="1"/>
    </xf>
    <xf numFmtId="49" fontId="15" fillId="5" borderId="52" xfId="0" applyNumberFormat="1" applyFont="1" applyFill="1" applyBorder="1" applyAlignment="1">
      <alignment horizontal="center" vertical="center" wrapText="1"/>
    </xf>
    <xf numFmtId="166" fontId="31" fillId="5" borderId="50" xfId="2" applyNumberFormat="1" applyFont="1" applyFill="1" applyBorder="1" applyAlignment="1">
      <alignment horizontal="center" vertical="center" wrapText="1"/>
    </xf>
    <xf numFmtId="166" fontId="30" fillId="5" borderId="50" xfId="2" applyNumberFormat="1" applyFont="1" applyFill="1" applyBorder="1" applyAlignment="1">
      <alignment horizontal="center" vertical="center" wrapText="1"/>
    </xf>
    <xf numFmtId="9" fontId="27" fillId="7" borderId="49" xfId="2" applyFont="1" applyFill="1" applyBorder="1" applyAlignment="1">
      <alignment horizontal="center" vertical="center" wrapText="1"/>
    </xf>
    <xf numFmtId="0" fontId="13" fillId="7" borderId="15" xfId="4" applyFill="1" applyBorder="1" applyAlignment="1">
      <alignment horizontal="center" vertical="center" wrapText="1"/>
    </xf>
    <xf numFmtId="9" fontId="13" fillId="8" borderId="15" xfId="4" applyNumberFormat="1" applyFill="1" applyBorder="1" applyAlignment="1">
      <alignment horizontal="center" vertical="center" wrapText="1"/>
    </xf>
    <xf numFmtId="0" fontId="13" fillId="9" borderId="27" xfId="4" applyFill="1" applyBorder="1" applyAlignment="1">
      <alignment horizontal="center" vertical="center" wrapText="1"/>
    </xf>
    <xf numFmtId="9" fontId="31" fillId="5" borderId="50" xfId="2" applyFont="1" applyFill="1" applyBorder="1" applyAlignment="1">
      <alignment horizontal="center" vertical="center" wrapText="1"/>
    </xf>
    <xf numFmtId="166" fontId="28" fillId="5" borderId="50" xfId="2" applyNumberFormat="1" applyFont="1" applyFill="1" applyBorder="1" applyAlignment="1">
      <alignment horizontal="center" vertical="center" wrapText="1"/>
    </xf>
    <xf numFmtId="166" fontId="27" fillId="5" borderId="50" xfId="2" applyNumberFormat="1" applyFont="1" applyFill="1" applyBorder="1" applyAlignment="1">
      <alignment horizontal="center" vertical="center" wrapText="1"/>
    </xf>
    <xf numFmtId="9" fontId="30" fillId="5" borderId="15" xfId="2" applyFont="1" applyFill="1" applyBorder="1" applyAlignment="1">
      <alignment horizontal="center" vertical="center" wrapText="1"/>
    </xf>
    <xf numFmtId="10" fontId="27" fillId="7" borderId="50" xfId="2" applyNumberFormat="1" applyFont="1" applyFill="1" applyBorder="1" applyAlignment="1">
      <alignment horizontal="center" vertical="center" wrapText="1"/>
    </xf>
    <xf numFmtId="0" fontId="13" fillId="8" borderId="15" xfId="4" applyFill="1" applyBorder="1" applyAlignment="1">
      <alignment horizontal="center" vertical="center" wrapText="1"/>
    </xf>
    <xf numFmtId="1" fontId="30" fillId="5" borderId="15" xfId="2" applyNumberFormat="1" applyFont="1" applyFill="1" applyBorder="1" applyAlignment="1">
      <alignment horizontal="center" vertical="center" wrapText="1"/>
    </xf>
    <xf numFmtId="2" fontId="27" fillId="8" borderId="50" xfId="2" applyNumberFormat="1" applyFont="1" applyFill="1" applyBorder="1" applyAlignment="1">
      <alignment horizontal="center" vertical="center" wrapText="1"/>
    </xf>
    <xf numFmtId="9" fontId="32" fillId="5" borderId="15" xfId="2" applyFont="1" applyFill="1" applyBorder="1" applyAlignment="1">
      <alignment horizontal="center" vertical="center" wrapText="1"/>
    </xf>
    <xf numFmtId="166" fontId="27" fillId="8" borderId="15" xfId="2" applyNumberFormat="1" applyFont="1" applyFill="1" applyBorder="1" applyAlignment="1">
      <alignment horizontal="center" vertical="center" wrapText="1"/>
    </xf>
    <xf numFmtId="9" fontId="27" fillId="5" borderId="15" xfId="2" applyFont="1" applyFill="1" applyBorder="1" applyAlignment="1">
      <alignment vertical="center" wrapText="1"/>
    </xf>
    <xf numFmtId="9" fontId="32" fillId="5" borderId="15" xfId="2" applyFont="1" applyFill="1" applyBorder="1" applyAlignment="1">
      <alignment vertical="center" wrapText="1"/>
    </xf>
    <xf numFmtId="166" fontId="28" fillId="5" borderId="36" xfId="2" applyNumberFormat="1" applyFont="1" applyFill="1" applyBorder="1" applyAlignment="1">
      <alignment horizontal="center" vertical="center" wrapText="1"/>
    </xf>
    <xf numFmtId="166" fontId="28" fillId="5" borderId="38" xfId="2" applyNumberFormat="1" applyFont="1" applyFill="1" applyBorder="1" applyAlignment="1">
      <alignment horizontal="center" vertical="center" wrapText="1"/>
    </xf>
    <xf numFmtId="9" fontId="27" fillId="5" borderId="31" xfId="2" applyFont="1" applyFill="1" applyBorder="1" applyAlignment="1">
      <alignment horizontal="center" vertical="center" wrapText="1"/>
    </xf>
    <xf numFmtId="166" fontId="27" fillId="5" borderId="31" xfId="2" applyNumberFormat="1" applyFont="1" applyFill="1" applyBorder="1" applyAlignment="1">
      <alignment horizontal="center" vertical="center" wrapText="1"/>
    </xf>
    <xf numFmtId="166" fontId="27" fillId="5" borderId="37" xfId="2" applyNumberFormat="1" applyFont="1" applyFill="1" applyBorder="1" applyAlignment="1">
      <alignment horizontal="center" vertical="center" wrapText="1"/>
    </xf>
    <xf numFmtId="166" fontId="27" fillId="5" borderId="38" xfId="2" applyNumberFormat="1" applyFont="1" applyFill="1" applyBorder="1" applyAlignment="1">
      <alignment horizontal="center" vertical="center" wrapText="1"/>
    </xf>
    <xf numFmtId="166" fontId="30" fillId="5" borderId="36" xfId="2" applyNumberFormat="1" applyFont="1" applyFill="1" applyBorder="1" applyAlignment="1">
      <alignment horizontal="center" vertical="center" wrapText="1"/>
    </xf>
    <xf numFmtId="166" fontId="30" fillId="5" borderId="37" xfId="2" applyNumberFormat="1" applyFont="1" applyFill="1" applyBorder="1" applyAlignment="1">
      <alignment horizontal="center" vertical="center" wrapText="1"/>
    </xf>
    <xf numFmtId="166" fontId="30" fillId="5" borderId="38" xfId="2" applyNumberFormat="1" applyFont="1" applyFill="1" applyBorder="1" applyAlignment="1">
      <alignment horizontal="center" vertical="center" wrapText="1"/>
    </xf>
    <xf numFmtId="10" fontId="27" fillId="5" borderId="31" xfId="2" applyNumberFormat="1" applyFont="1" applyFill="1" applyBorder="1" applyAlignment="1">
      <alignment horizontal="center" vertical="center" wrapText="1"/>
    </xf>
    <xf numFmtId="10" fontId="27" fillId="5" borderId="37" xfId="2" applyNumberFormat="1" applyFont="1" applyFill="1" applyBorder="1" applyAlignment="1">
      <alignment horizontal="center" vertical="center" wrapText="1"/>
    </xf>
    <xf numFmtId="10" fontId="27" fillId="5" borderId="38" xfId="2" applyNumberFormat="1" applyFont="1" applyFill="1" applyBorder="1" applyAlignment="1">
      <alignment horizontal="center" vertical="center" wrapText="1"/>
    </xf>
    <xf numFmtId="10" fontId="29" fillId="7" borderId="15" xfId="2" applyNumberFormat="1" applyFont="1" applyFill="1" applyBorder="1" applyAlignment="1">
      <alignment horizontal="center" vertical="center" wrapText="1"/>
    </xf>
    <xf numFmtId="166" fontId="27" fillId="5" borderId="36" xfId="2" applyNumberFormat="1" applyFont="1" applyFill="1" applyBorder="1" applyAlignment="1">
      <alignment horizontal="center" vertical="center"/>
    </xf>
    <xf numFmtId="166" fontId="27" fillId="5" borderId="37" xfId="2" applyNumberFormat="1" applyFont="1" applyFill="1" applyBorder="1" applyAlignment="1">
      <alignment horizontal="center" vertical="center"/>
    </xf>
    <xf numFmtId="166" fontId="27" fillId="5" borderId="38" xfId="2" applyNumberFormat="1" applyFont="1" applyFill="1" applyBorder="1" applyAlignment="1">
      <alignment horizontal="center" vertical="center"/>
    </xf>
    <xf numFmtId="9" fontId="27" fillId="5" borderId="36" xfId="2" applyFont="1" applyFill="1" applyBorder="1" applyAlignment="1">
      <alignment horizontal="center" vertical="center"/>
    </xf>
    <xf numFmtId="9" fontId="27" fillId="5" borderId="37" xfId="2" applyFont="1" applyFill="1" applyBorder="1" applyAlignment="1">
      <alignment horizontal="center" vertical="center"/>
    </xf>
    <xf numFmtId="9" fontId="25" fillId="7" borderId="15" xfId="0" applyNumberFormat="1" applyFont="1" applyFill="1" applyBorder="1" applyAlignment="1">
      <alignment horizontal="center" vertical="center" wrapText="1"/>
    </xf>
    <xf numFmtId="9" fontId="25" fillId="8" borderId="15" xfId="0" applyNumberFormat="1" applyFont="1" applyFill="1" applyBorder="1" applyAlignment="1">
      <alignment horizontal="center" vertical="center" wrapText="1"/>
    </xf>
    <xf numFmtId="0" fontId="25" fillId="9" borderId="15" xfId="0" applyFont="1" applyFill="1" applyBorder="1" applyAlignment="1">
      <alignment horizontal="center" vertical="center" wrapText="1"/>
    </xf>
    <xf numFmtId="9" fontId="31" fillId="5" borderId="31" xfId="2" applyFont="1" applyFill="1" applyBorder="1" applyAlignment="1">
      <alignment horizontal="center" vertical="center" wrapText="1"/>
    </xf>
    <xf numFmtId="9" fontId="31" fillId="5" borderId="37" xfId="2" applyFont="1" applyFill="1" applyBorder="1" applyAlignment="1">
      <alignment horizontal="center" vertical="center" wrapText="1"/>
    </xf>
    <xf numFmtId="9" fontId="31" fillId="5" borderId="38" xfId="2" applyFont="1" applyFill="1" applyBorder="1" applyAlignment="1">
      <alignment horizontal="center" vertical="center" wrapText="1"/>
    </xf>
    <xf numFmtId="9" fontId="30" fillId="5" borderId="31" xfId="2" applyFont="1" applyFill="1" applyBorder="1" applyAlignment="1">
      <alignment horizontal="center" vertical="center" wrapText="1"/>
    </xf>
    <xf numFmtId="9" fontId="30" fillId="5" borderId="37" xfId="2" applyFont="1" applyFill="1" applyBorder="1" applyAlignment="1">
      <alignment horizontal="center" vertical="center" wrapText="1"/>
    </xf>
    <xf numFmtId="9" fontId="30" fillId="5" borderId="38" xfId="2" applyFont="1" applyFill="1" applyBorder="1" applyAlignment="1">
      <alignment horizontal="center" vertical="center" wrapText="1"/>
    </xf>
    <xf numFmtId="9" fontId="27" fillId="5" borderId="38" xfId="2" applyFont="1" applyFill="1" applyBorder="1" applyAlignment="1">
      <alignment horizontal="center" vertical="center"/>
    </xf>
    <xf numFmtId="9" fontId="28" fillId="5" borderId="36" xfId="2" applyFont="1" applyFill="1" applyBorder="1" applyAlignment="1">
      <alignment horizontal="center" vertical="center" wrapText="1"/>
    </xf>
    <xf numFmtId="9" fontId="28" fillId="5" borderId="37" xfId="2" applyFont="1" applyFill="1" applyBorder="1" applyAlignment="1">
      <alignment horizontal="center" vertical="center" wrapText="1"/>
    </xf>
    <xf numFmtId="9" fontId="28" fillId="5" borderId="38" xfId="2" applyFont="1" applyFill="1" applyBorder="1" applyAlignment="1">
      <alignment horizontal="center" vertical="center" wrapText="1"/>
    </xf>
    <xf numFmtId="9" fontId="28" fillId="5" borderId="31" xfId="2" applyFont="1" applyFill="1" applyBorder="1" applyAlignment="1">
      <alignment horizontal="center" vertical="center" wrapText="1"/>
    </xf>
    <xf numFmtId="0" fontId="25" fillId="5" borderId="29" xfId="0" applyFont="1" applyFill="1" applyBorder="1" applyAlignment="1">
      <alignment horizontal="center" vertical="center" wrapText="1"/>
    </xf>
    <xf numFmtId="9" fontId="28" fillId="5" borderId="30" xfId="2" applyFont="1" applyFill="1" applyBorder="1" applyAlignment="1">
      <alignment horizontal="center" vertical="center" wrapText="1"/>
    </xf>
    <xf numFmtId="9" fontId="28" fillId="5" borderId="63" xfId="2" applyFont="1" applyFill="1" applyBorder="1" applyAlignment="1">
      <alignment horizontal="center" vertical="center" wrapText="1"/>
    </xf>
    <xf numFmtId="9" fontId="28" fillId="5" borderId="26" xfId="2" applyFont="1" applyFill="1" applyBorder="1" applyAlignment="1">
      <alignment horizontal="center" vertical="center" wrapText="1"/>
    </xf>
    <xf numFmtId="0" fontId="10" fillId="14" borderId="42" xfId="0" applyFont="1" applyFill="1" applyBorder="1" applyAlignment="1">
      <alignment horizontal="center" vertical="center" wrapText="1"/>
    </xf>
    <xf numFmtId="1" fontId="28" fillId="5" borderId="15" xfId="2" applyNumberFormat="1" applyFont="1" applyFill="1" applyBorder="1" applyAlignment="1">
      <alignment horizontal="center" vertical="center" wrapText="1"/>
    </xf>
    <xf numFmtId="10" fontId="28" fillId="5" borderId="15" xfId="2" applyNumberFormat="1" applyFont="1" applyFill="1" applyBorder="1" applyAlignment="1">
      <alignment horizontal="center" vertical="center" wrapText="1"/>
    </xf>
    <xf numFmtId="9" fontId="35" fillId="5" borderId="39" xfId="0" applyNumberFormat="1" applyFont="1" applyFill="1" applyBorder="1" applyAlignment="1">
      <alignment horizontal="center" vertical="center"/>
    </xf>
    <xf numFmtId="0" fontId="10" fillId="16" borderId="20" xfId="0" applyFont="1" applyFill="1" applyBorder="1" applyAlignment="1">
      <alignment horizontal="center" vertical="center" wrapText="1"/>
    </xf>
    <xf numFmtId="166" fontId="25" fillId="5" borderId="15" xfId="2" applyNumberFormat="1" applyFont="1" applyFill="1" applyBorder="1" applyAlignment="1">
      <alignment horizontal="center" vertical="center" wrapText="1"/>
    </xf>
    <xf numFmtId="10" fontId="29" fillId="7" borderId="50" xfId="2" applyNumberFormat="1" applyFont="1" applyFill="1" applyBorder="1" applyAlignment="1">
      <alignment horizontal="center" vertical="center" wrapText="1"/>
    </xf>
    <xf numFmtId="9" fontId="15" fillId="5" borderId="62" xfId="2" applyFont="1" applyFill="1" applyBorder="1" applyAlignment="1">
      <alignment horizontal="center" vertical="center" wrapText="1"/>
    </xf>
    <xf numFmtId="9" fontId="15" fillId="5" borderId="52" xfId="2" applyFont="1" applyFill="1" applyBorder="1" applyAlignment="1">
      <alignment horizontal="center" vertical="center" wrapText="1"/>
    </xf>
    <xf numFmtId="9" fontId="15" fillId="5" borderId="35" xfId="2" applyFont="1" applyFill="1" applyBorder="1" applyAlignment="1">
      <alignment horizontal="center" vertical="center" wrapText="1"/>
    </xf>
    <xf numFmtId="9" fontId="15" fillId="5" borderId="20" xfId="2" applyFont="1" applyFill="1" applyBorder="1" applyAlignment="1">
      <alignment horizontal="center" vertical="center" wrapText="1"/>
    </xf>
    <xf numFmtId="9" fontId="28" fillId="5" borderId="15" xfId="0" applyNumberFormat="1" applyFont="1" applyFill="1" applyBorder="1" applyAlignment="1">
      <alignment horizontal="center" vertical="center" wrapText="1"/>
    </xf>
    <xf numFmtId="166" fontId="28" fillId="5" borderId="15" xfId="0" applyNumberFormat="1" applyFont="1" applyFill="1" applyBorder="1" applyAlignment="1">
      <alignment horizontal="center" vertical="center" wrapText="1"/>
    </xf>
    <xf numFmtId="10" fontId="28" fillId="5" borderId="15" xfId="1" applyNumberFormat="1" applyFont="1" applyFill="1" applyBorder="1" applyAlignment="1">
      <alignment horizontal="center" vertical="center" wrapText="1"/>
    </xf>
    <xf numFmtId="166" fontId="25" fillId="5" borderId="29" xfId="0" applyNumberFormat="1" applyFont="1" applyFill="1" applyBorder="1" applyAlignment="1">
      <alignment horizontal="center" vertical="center" wrapText="1"/>
    </xf>
    <xf numFmtId="10" fontId="28" fillId="5" borderId="29" xfId="2" applyNumberFormat="1" applyFont="1" applyFill="1" applyBorder="1" applyAlignment="1">
      <alignment horizontal="center" vertical="center" wrapText="1"/>
    </xf>
    <xf numFmtId="10" fontId="27" fillId="7" borderId="29" xfId="2" applyNumberFormat="1" applyFont="1" applyFill="1" applyBorder="1" applyAlignment="1">
      <alignment horizontal="center" vertical="center" wrapText="1"/>
    </xf>
    <xf numFmtId="0" fontId="10" fillId="16" borderId="33" xfId="0" applyFont="1" applyFill="1" applyBorder="1" applyAlignment="1">
      <alignment horizontal="center" vertical="center" wrapText="1"/>
    </xf>
    <xf numFmtId="0" fontId="10" fillId="16" borderId="33" xfId="0" applyFont="1" applyFill="1" applyBorder="1" applyAlignment="1">
      <alignment horizontal="center" vertical="center" wrapText="1"/>
    </xf>
    <xf numFmtId="9" fontId="23" fillId="5" borderId="15" xfId="2" applyFont="1" applyFill="1" applyBorder="1" applyAlignment="1">
      <alignment horizontal="center" vertical="center" wrapText="1"/>
    </xf>
    <xf numFmtId="9" fontId="15" fillId="0" borderId="39" xfId="2" applyFont="1" applyFill="1" applyBorder="1" applyAlignment="1">
      <alignment horizontal="center"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21" fillId="9" borderId="41" xfId="4" applyFont="1" applyFill="1" applyBorder="1" applyAlignment="1">
      <alignment horizontal="center" vertical="center" wrapText="1"/>
    </xf>
    <xf numFmtId="9" fontId="28" fillId="5" borderId="15" xfId="2" applyFont="1" applyFill="1" applyBorder="1" applyAlignment="1">
      <alignment horizontal="center" vertical="center" wrapText="1"/>
    </xf>
    <xf numFmtId="0" fontId="10" fillId="17" borderId="21" xfId="0" applyFont="1" applyFill="1" applyBorder="1" applyAlignment="1">
      <alignment horizontal="center" vertical="center" wrapText="1"/>
    </xf>
    <xf numFmtId="0" fontId="10" fillId="17" borderId="21" xfId="0" applyFont="1" applyFill="1" applyBorder="1" applyAlignment="1">
      <alignment horizontal="center" vertical="center" wrapText="1"/>
    </xf>
    <xf numFmtId="9" fontId="36" fillId="5" borderId="15" xfId="2" applyFont="1" applyFill="1" applyBorder="1" applyAlignment="1">
      <alignment horizontal="center" wrapText="1"/>
    </xf>
    <xf numFmtId="9" fontId="27" fillId="0" borderId="39" xfId="2" applyFont="1" applyFill="1" applyBorder="1" applyAlignment="1">
      <alignment horizontal="center" wrapText="1"/>
    </xf>
    <xf numFmtId="0" fontId="10" fillId="17" borderId="50" xfId="0" applyFont="1" applyFill="1" applyBorder="1" applyAlignment="1">
      <alignment horizontal="center" vertical="center" wrapText="1"/>
    </xf>
    <xf numFmtId="0" fontId="10" fillId="17" borderId="50" xfId="0" applyFont="1" applyFill="1" applyBorder="1" applyAlignment="1">
      <alignment horizontal="center" vertical="center" wrapText="1"/>
    </xf>
    <xf numFmtId="0" fontId="10" fillId="18" borderId="15" xfId="0" applyFont="1" applyFill="1" applyBorder="1" applyAlignment="1">
      <alignment horizontal="center" vertical="center" wrapText="1"/>
    </xf>
    <xf numFmtId="0" fontId="10" fillId="18" borderId="15" xfId="0" applyFont="1" applyFill="1" applyBorder="1" applyAlignment="1">
      <alignment horizontal="center" vertical="center" wrapText="1"/>
    </xf>
    <xf numFmtId="0" fontId="10" fillId="19" borderId="15" xfId="0" applyFont="1" applyFill="1" applyBorder="1" applyAlignment="1">
      <alignment horizontal="center" vertical="center" wrapText="1"/>
    </xf>
    <xf numFmtId="0" fontId="10" fillId="19" borderId="15" xfId="0" applyFont="1" applyFill="1" applyBorder="1" applyAlignment="1">
      <alignment horizontal="center" vertical="center" wrapText="1"/>
    </xf>
    <xf numFmtId="166" fontId="28" fillId="5" borderId="15" xfId="2" applyNumberFormat="1" applyFont="1" applyFill="1" applyBorder="1" applyAlignment="1">
      <alignment horizontal="center" vertical="center" wrapText="1"/>
    </xf>
    <xf numFmtId="9" fontId="37" fillId="5" borderId="15" xfId="2" applyFont="1" applyFill="1" applyBorder="1" applyAlignment="1">
      <alignment horizontal="center" wrapText="1"/>
    </xf>
    <xf numFmtId="9" fontId="15" fillId="0" borderId="39" xfId="2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vertical="center" wrapText="1"/>
    </xf>
    <xf numFmtId="9" fontId="25" fillId="5" borderId="0" xfId="0" applyNumberFormat="1" applyFont="1" applyFill="1" applyAlignment="1">
      <alignment horizontal="center" vertical="center" wrapText="1"/>
    </xf>
    <xf numFmtId="10" fontId="25" fillId="5" borderId="0" xfId="2" applyNumberFormat="1" applyFont="1" applyFill="1" applyBorder="1" applyAlignment="1">
      <alignment horizontal="center" vertical="center" wrapText="1"/>
    </xf>
    <xf numFmtId="9" fontId="25" fillId="5" borderId="0" xfId="2" applyFont="1" applyFill="1" applyBorder="1" applyAlignment="1">
      <alignment horizontal="center" vertical="center" wrapText="1"/>
    </xf>
    <xf numFmtId="49" fontId="25" fillId="5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0" fillId="6" borderId="5" xfId="0" applyFont="1" applyFill="1" applyBorder="1" applyAlignment="1">
      <alignment horizontal="left" vertical="center" wrapText="1"/>
    </xf>
    <xf numFmtId="0" fontId="10" fillId="6" borderId="0" xfId="0" applyFont="1" applyFill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12" borderId="5" xfId="0" applyFont="1" applyFill="1" applyBorder="1" applyAlignment="1">
      <alignment horizontal="left" vertical="center" wrapText="1"/>
    </xf>
    <xf numFmtId="0" fontId="10" fillId="12" borderId="0" xfId="0" applyFont="1" applyFill="1" applyAlignment="1">
      <alignment horizontal="left" vertical="center" wrapText="1"/>
    </xf>
    <xf numFmtId="9" fontId="2" fillId="0" borderId="0" xfId="0" applyNumberFormat="1" applyFont="1" applyAlignment="1">
      <alignment horizontal="center" vertical="center" wrapText="1"/>
    </xf>
    <xf numFmtId="0" fontId="10" fillId="13" borderId="5" xfId="0" applyFont="1" applyFill="1" applyBorder="1" applyAlignment="1">
      <alignment horizontal="left" vertical="center" wrapText="1"/>
    </xf>
    <xf numFmtId="0" fontId="10" fillId="13" borderId="0" xfId="0" applyFont="1" applyFill="1" applyAlignment="1">
      <alignment horizontal="left" vertical="center" wrapText="1"/>
    </xf>
    <xf numFmtId="0" fontId="10" fillId="14" borderId="5" xfId="0" applyFont="1" applyFill="1" applyBorder="1" applyAlignment="1">
      <alignment horizontal="left" vertical="center" wrapText="1"/>
    </xf>
    <xf numFmtId="0" fontId="10" fillId="14" borderId="0" xfId="0" applyFont="1" applyFill="1" applyAlignment="1">
      <alignment horizontal="left" vertical="center" wrapText="1"/>
    </xf>
    <xf numFmtId="0" fontId="10" fillId="15" borderId="5" xfId="0" applyFont="1" applyFill="1" applyBorder="1" applyAlignment="1">
      <alignment horizontal="left" vertical="center" wrapText="1"/>
    </xf>
    <xf numFmtId="0" fontId="10" fillId="15" borderId="0" xfId="0" applyFont="1" applyFill="1" applyAlignment="1">
      <alignment horizontal="left" vertical="center" wrapText="1"/>
    </xf>
    <xf numFmtId="0" fontId="10" fillId="16" borderId="5" xfId="0" applyFont="1" applyFill="1" applyBorder="1" applyAlignment="1">
      <alignment horizontal="left" vertical="center" wrapText="1"/>
    </xf>
    <xf numFmtId="0" fontId="10" fillId="16" borderId="0" xfId="0" applyFont="1" applyFill="1" applyAlignment="1">
      <alignment horizontal="left" vertical="center" wrapText="1"/>
    </xf>
    <xf numFmtId="0" fontId="10" fillId="17" borderId="35" xfId="0" applyFont="1" applyFill="1" applyBorder="1" applyAlignment="1">
      <alignment horizontal="left" vertical="center" wrapText="1"/>
    </xf>
    <xf numFmtId="0" fontId="10" fillId="17" borderId="0" xfId="0" applyFont="1" applyFill="1" applyAlignment="1">
      <alignment horizontal="left" vertical="center" wrapText="1"/>
    </xf>
    <xf numFmtId="0" fontId="10" fillId="18" borderId="35" xfId="0" applyFont="1" applyFill="1" applyBorder="1" applyAlignment="1">
      <alignment horizontal="left" vertical="center" wrapText="1"/>
    </xf>
    <xf numFmtId="0" fontId="10" fillId="18" borderId="0" xfId="0" applyFont="1" applyFill="1" applyAlignment="1">
      <alignment horizontal="left" vertical="center" wrapText="1"/>
    </xf>
    <xf numFmtId="0" fontId="10" fillId="19" borderId="35" xfId="0" applyFont="1" applyFill="1" applyBorder="1" applyAlignment="1">
      <alignment horizontal="left" vertical="center" wrapText="1"/>
    </xf>
    <xf numFmtId="0" fontId="10" fillId="19" borderId="0" xfId="0" applyFont="1" applyFill="1" applyAlignment="1">
      <alignment horizontal="left" vertical="center" wrapText="1"/>
    </xf>
  </cellXfs>
  <cellStyles count="5">
    <cellStyle name="Millares" xfId="1" builtinId="3"/>
    <cellStyle name="Millares 2" xfId="3" xr:uid="{7F76605D-8DF4-4EE1-9CAB-0BF5E32EC721}"/>
    <cellStyle name="Normal" xfId="0" builtinId="0"/>
    <cellStyle name="Normal 2" xfId="4" xr:uid="{5FF8E96C-2498-4382-9AA5-6617FD74ACE3}"/>
    <cellStyle name="Porcentaje" xfId="2" builtinId="5"/>
  </cellStyles>
  <dxfs count="461"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numFmt numFmtId="2" formatCode="0.00"/>
      <fill>
        <patternFill patternType="solid">
          <fgColor indexed="64"/>
          <bgColor rgb="FF00B050"/>
        </patternFill>
      </fill>
    </dxf>
    <dxf>
      <font>
        <b/>
        <i val="0"/>
        <color theme="0"/>
      </font>
      <numFmt numFmtId="2" formatCode="0.00"/>
      <fill>
        <patternFill>
          <bgColor rgb="FFFF0000"/>
        </patternFill>
      </fill>
    </dxf>
    <dxf>
      <font>
        <b/>
        <i val="0"/>
        <color auto="1"/>
      </font>
      <numFmt numFmtId="2" formatCode="0.00"/>
      <fill>
        <patternFill patternType="solid">
          <bgColor rgb="FFFFFF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theme="5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FFC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C55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DFDA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fgColor rgb="FF00B050"/>
          <bgColor rgb="FF00B050"/>
        </patternFill>
      </fill>
    </dxf>
    <dxf>
      <font>
        <b/>
        <i val="0"/>
        <color theme="0"/>
      </font>
      <fill>
        <patternFill>
          <fgColor theme="5"/>
          <bgColor theme="5"/>
        </patternFill>
      </fill>
    </dxf>
    <dxf>
      <font>
        <b/>
        <i val="0"/>
        <color theme="0"/>
      </font>
      <fill>
        <patternFill patternType="solid">
          <fgColor rgb="FFFF0000"/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B050"/>
      </font>
    </dxf>
    <dxf>
      <font>
        <color rgb="FFFFFF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theme="5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5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B050"/>
      </font>
    </dxf>
    <dxf>
      <font>
        <color rgb="FFFFFF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color rgb="FF00B05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00B050"/>
      </font>
      <numFmt numFmtId="2" formatCode="0.00"/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fgColor rgb="FF00B050"/>
          <bgColor rgb="FF00B050"/>
        </patternFill>
      </fill>
    </dxf>
    <dxf>
      <font>
        <b/>
        <i val="0"/>
        <color theme="1"/>
      </font>
      <fill>
        <patternFill>
          <fgColor theme="5"/>
          <bgColor rgb="FFFFFF00"/>
        </patternFill>
      </fill>
    </dxf>
    <dxf>
      <font>
        <b/>
        <i val="0"/>
        <color theme="0"/>
      </font>
      <fill>
        <patternFill>
          <fgColor rgb="FFFF0000"/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 patternType="solid"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numFmt numFmtId="2" formatCode="0.00"/>
    </dxf>
    <dxf>
      <font>
        <b/>
        <i val="0"/>
        <color theme="5"/>
      </font>
      <numFmt numFmtId="2" formatCode="0.00"/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strike val="0"/>
        <color theme="9"/>
      </font>
    </dxf>
    <dxf>
      <font>
        <b/>
        <i val="0"/>
        <color theme="5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s-CO" sz="2400">
                <a:solidFill>
                  <a:srgbClr val="002060"/>
                </a:solidFill>
              </a:rPr>
              <a:t>% De</a:t>
            </a:r>
            <a:r>
              <a:rPr lang="es-CO" sz="2400" baseline="0">
                <a:solidFill>
                  <a:srgbClr val="002060"/>
                </a:solidFill>
              </a:rPr>
              <a:t> cumplimiento del objetivo # 1</a:t>
            </a:r>
            <a:r>
              <a:rPr lang="es-CO" sz="2400">
                <a:solidFill>
                  <a:srgbClr val="002060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26018843877009706"/>
          <c:y val="3.157063930544593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8410825050315914"/>
          <c:y val="8.0069549758875966E-2"/>
          <c:w val="0.49150150559440176"/>
          <c:h val="0.831047417809260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'INDICADORES 2022 REVISION'!$C$8:$C$15</c:f>
              <c:strCache>
                <c:ptCount val="8"/>
                <c:pt idx="0">
                  <c:v>INDICE DE CONTINUIDAD</c:v>
                </c:pt>
                <c:pt idx="1">
                  <c:v>COBERTURA DE ACUEDUCTO</c:v>
                </c:pt>
                <c:pt idx="2">
                  <c:v>INDICE DE MICROMEDICION</c:v>
                </c:pt>
                <c:pt idx="3">
                  <c:v>IRCA 
(Indice del Riesgo de Calidad del Agua)</c:v>
                </c:pt>
                <c:pt idx="4">
                  <c:v>IPUF
(Indice de pérdidas por usuario facturado)</c:v>
                </c:pt>
                <c:pt idx="5">
                  <c:v> IRABA 
(Indice de Riesgo por Abastecimiento de Agua Potable)</c:v>
                </c:pt>
                <c:pt idx="6">
                  <c:v>DIAS DE STOCK QUIMICOS (DSQ)</c:v>
                </c:pt>
                <c:pt idx="7">
                  <c:v>EFICIENCIA EN DOSIFICACION (ED)</c:v>
                </c:pt>
              </c:strCache>
            </c:strRef>
          </c:cat>
          <c:val>
            <c:numRef>
              <c:f>'INDICADORES 2022 REVISION'!$Z$8:$Z$15</c:f>
              <c:numCache>
                <c:formatCode>0%</c:formatCode>
                <c:ptCount val="8"/>
                <c:pt idx="0">
                  <c:v>1.0285011574074074</c:v>
                </c:pt>
                <c:pt idx="1">
                  <c:v>0.90646258503401356</c:v>
                </c:pt>
                <c:pt idx="2">
                  <c:v>0</c:v>
                </c:pt>
                <c:pt idx="3">
                  <c:v>1</c:v>
                </c:pt>
                <c:pt idx="4">
                  <c:v>0.96628254374733269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77-4909-A2C4-660F651E9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48597504"/>
        <c:axId val="248597896"/>
      </c:barChart>
      <c:catAx>
        <c:axId val="248597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248597896"/>
        <c:crosses val="autoZero"/>
        <c:auto val="1"/>
        <c:lblAlgn val="ctr"/>
        <c:lblOffset val="100"/>
        <c:noMultiLvlLbl val="0"/>
      </c:catAx>
      <c:valAx>
        <c:axId val="248597896"/>
        <c:scaling>
          <c:orientation val="minMax"/>
          <c:max val="1"/>
          <c:min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859750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Cumplimiento objetivo # 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654999187771828E-2"/>
          <c:y val="2.0720653037636351E-2"/>
          <c:w val="0.96587346667514751"/>
          <c:h val="0.789992037512164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'[1]INDICADORES 2021'!$C$75:$C$76</c:f>
              <c:strCache>
                <c:ptCount val="2"/>
                <c:pt idx="0">
                  <c:v>INDICE DE FRECUENCIA ACCIDENTES DE TRABAJO</c:v>
                </c:pt>
                <c:pt idx="1">
                  <c:v>PROGRAMA BASADO EN EL COMPORTAMIENTO HUMANO</c:v>
                </c:pt>
              </c:strCache>
            </c:strRef>
          </c:cat>
          <c:val>
            <c:numRef>
              <c:f>'[1]INDICADORES 2021'!$Y$75:$Y$76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6-408D-9481-CCD5F3B97A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12018312"/>
        <c:axId val="312018704"/>
        <c:axId val="0"/>
      </c:bar3DChart>
      <c:catAx>
        <c:axId val="312018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018704"/>
        <c:crosses val="autoZero"/>
        <c:auto val="1"/>
        <c:lblAlgn val="ctr"/>
        <c:lblOffset val="100"/>
        <c:noMultiLvlLbl val="0"/>
      </c:catAx>
      <c:valAx>
        <c:axId val="31201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018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Cumplimiento objetivo # 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126533324852527E-2"/>
          <c:y val="9.0445329349542192E-2"/>
          <c:w val="0.96587346667514751"/>
          <c:h val="0.789992037512164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'[1]INDICADORES 2021'!$C$77:$C$78</c:f>
              <c:strCache>
                <c:ptCount val="2"/>
                <c:pt idx="0">
                  <c:v>SIMULACROS</c:v>
                </c:pt>
                <c:pt idx="1">
                  <c:v>CAPACITACIONES A BRIGADISTAS</c:v>
                </c:pt>
              </c:strCache>
            </c:strRef>
          </c:cat>
          <c:val>
            <c:numRef>
              <c:f>'[1]INDICADORES 2021'!$Y$77:$Y$78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66-405E-9332-AA3FBEA08D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12019488"/>
        <c:axId val="246985408"/>
        <c:axId val="0"/>
      </c:bar3DChart>
      <c:catAx>
        <c:axId val="31201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6985408"/>
        <c:crosses val="autoZero"/>
        <c:auto val="1"/>
        <c:lblAlgn val="ctr"/>
        <c:lblOffset val="100"/>
        <c:noMultiLvlLbl val="0"/>
      </c:catAx>
      <c:valAx>
        <c:axId val="24698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01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Cumplimiento objetivo # 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126533324852527E-2"/>
          <c:y val="9.0445329349542192E-2"/>
          <c:w val="0.97471377786637425"/>
          <c:h val="0.7899920375121647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'[1]INDICADORES 2021'!$C$72:$C$74</c:f>
              <c:strCache>
                <c:ptCount val="3"/>
                <c:pt idx="0">
                  <c:v>COMITÉ DE CONVIVENCIA LABORAL</c:v>
                </c:pt>
                <c:pt idx="1">
                  <c:v>CUMPLIMIENTO DE CAPACITACIONES DEL SG SST</c:v>
                </c:pt>
                <c:pt idx="2">
                  <c:v>GESTIÓN DEL COPASST</c:v>
                </c:pt>
              </c:strCache>
            </c:strRef>
          </c:cat>
          <c:val>
            <c:numRef>
              <c:f>'[1]INDICADORES 2021'!$Y$72:$Y$74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9-4ADA-9DD6-624250BB56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6986192"/>
        <c:axId val="246986584"/>
        <c:axId val="0"/>
      </c:bar3DChart>
      <c:catAx>
        <c:axId val="24698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6986584"/>
        <c:crosses val="autoZero"/>
        <c:auto val="1"/>
        <c:lblAlgn val="ctr"/>
        <c:lblOffset val="100"/>
        <c:noMultiLvlLbl val="0"/>
      </c:catAx>
      <c:valAx>
        <c:axId val="246986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698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 b="1" i="0" baseline="0">
                <a:effectLst/>
              </a:rPr>
              <a:t>Cumplimiento objetivo # </a:t>
            </a:r>
            <a:r>
              <a:rPr lang="es-CO" sz="1800" b="1" i="0" baseline="0">
                <a:effectLst/>
              </a:rPr>
              <a:t>6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327247193014485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8411354402617475E-2"/>
          <c:y val="0.2188408333016344"/>
          <c:w val="0.75426419300327185"/>
          <c:h val="0.5854311689299707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rgbClr val="FF0000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'INDICADORES 2022 REVISION'!$C$43</c:f>
              <c:strCache>
                <c:ptCount val="1"/>
                <c:pt idx="0">
                  <c:v>CUMPLIMIENTO DE ACTIVIDADES DE PROTECCION, CONSERVACION Y MANEJO AMBIENTAL </c:v>
                </c:pt>
              </c:strCache>
            </c:strRef>
          </c:cat>
          <c:val>
            <c:numRef>
              <c:f>'INDICADORES 2022 REVISION'!$Y$44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E-4BBA-8501-4A0E5E6661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12088632"/>
        <c:axId val="312089024"/>
        <c:axId val="0"/>
      </c:bar3DChart>
      <c:catAx>
        <c:axId val="31208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312089024"/>
        <c:crosses val="autoZero"/>
        <c:auto val="1"/>
        <c:lblAlgn val="ctr"/>
        <c:lblOffset val="100"/>
        <c:noMultiLvlLbl val="0"/>
      </c:catAx>
      <c:valAx>
        <c:axId val="31208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088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3">
            <a:lumMod val="0"/>
            <a:lumOff val="100000"/>
          </a:schemeClr>
        </a:gs>
        <a:gs pos="35000">
          <a:schemeClr val="accent3">
            <a:lumMod val="0"/>
            <a:lumOff val="100000"/>
          </a:schemeClr>
        </a:gs>
        <a:gs pos="100000">
          <a:schemeClr val="accent3">
            <a:lumMod val="100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Cumplimiento objetivo # 6</a:t>
            </a:r>
          </a:p>
        </c:rich>
      </c:tx>
      <c:layout>
        <c:manualLayout>
          <c:xMode val="edge"/>
          <c:yMode val="edge"/>
          <c:x val="0.38442474063075194"/>
          <c:y val="1.6613759009248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482605583393"/>
          <c:y val="5.2233282160484638E-2"/>
          <c:w val="0.83692942018611305"/>
          <c:h val="0.61903257681025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'INDICADORES 2022 REVISION'!$C$43:$C$46</c:f>
              <c:strCache>
                <c:ptCount val="4"/>
                <c:pt idx="0">
                  <c:v>CUMPLIMIENTO DE ACTIVIDADES DE PROTECCION, CONSERVACION Y MANEJO AMBIENTAL </c:v>
                </c:pt>
                <c:pt idx="1">
                  <c:v>SEGUIMIENTO AL REGISTRO DE CARACTERIZACIÓN DE VETIMIENTOS USUARIOS</c:v>
                </c:pt>
                <c:pt idx="2">
                  <c:v>CUMPLIMIENTO DE GUIA SOCIO AMBIENTAL PARA OBRAS </c:v>
                </c:pt>
                <c:pt idx="3">
                  <c:v>EDUCACIÓN AMBIENTAL</c:v>
                </c:pt>
              </c:strCache>
            </c:strRef>
          </c:cat>
          <c:val>
            <c:numRef>
              <c:f>'INDICADORES 2022 REVISION'!$Z$43:$Z$46</c:f>
              <c:numCache>
                <c:formatCode>0%</c:formatCode>
                <c:ptCount val="4"/>
                <c:pt idx="0">
                  <c:v>0.84625000000000006</c:v>
                </c:pt>
                <c:pt idx="1">
                  <c:v>1</c:v>
                </c:pt>
                <c:pt idx="2">
                  <c:v>0.91500000000000004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9-45FF-9271-37C97BC80D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12089808"/>
        <c:axId val="312090200"/>
        <c:axId val="0"/>
      </c:bar3DChart>
      <c:catAx>
        <c:axId val="31208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090200"/>
        <c:crosses val="autoZero"/>
        <c:auto val="1"/>
        <c:lblAlgn val="ctr"/>
        <c:lblOffset val="100"/>
        <c:noMultiLvlLbl val="0"/>
      </c:catAx>
      <c:valAx>
        <c:axId val="31209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0898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5">
            <a:lumMod val="0"/>
            <a:lumOff val="100000"/>
          </a:schemeClr>
        </a:gs>
        <a:gs pos="35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 b="1" i="0" baseline="0">
                <a:effectLst/>
              </a:rPr>
              <a:t>Cumplimiento objetivo # </a:t>
            </a:r>
            <a:r>
              <a:rPr lang="es-CO" sz="1800" b="1" i="0" baseline="0">
                <a:effectLst/>
              </a:rPr>
              <a:t>6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327247193014485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8411354402617475E-2"/>
          <c:y val="0.2188408333016344"/>
          <c:w val="0.75426419300327185"/>
          <c:h val="0.5854311689299707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rgbClr val="FF0000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'INDICADORES 2022 REVISION'!$C$43</c:f>
              <c:strCache>
                <c:ptCount val="1"/>
                <c:pt idx="0">
                  <c:v>CUMPLIMIENTO DE ACTIVIDADES DE PROTECCION, CONSERVACION Y MANEJO AMBIENTAL </c:v>
                </c:pt>
              </c:strCache>
            </c:strRef>
          </c:cat>
          <c:val>
            <c:numRef>
              <c:f>'INDICADORES 2022 REVISION'!$Y$44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0-4A49-9A8E-1098AF9B39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12091376"/>
        <c:axId val="312091768"/>
        <c:axId val="0"/>
      </c:bar3DChart>
      <c:catAx>
        <c:axId val="31209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312091768"/>
        <c:crosses val="autoZero"/>
        <c:auto val="1"/>
        <c:lblAlgn val="ctr"/>
        <c:lblOffset val="100"/>
        <c:noMultiLvlLbl val="0"/>
      </c:catAx>
      <c:valAx>
        <c:axId val="31209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09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3">
            <a:lumMod val="0"/>
            <a:lumOff val="100000"/>
          </a:schemeClr>
        </a:gs>
        <a:gs pos="35000">
          <a:schemeClr val="accent3">
            <a:lumMod val="0"/>
            <a:lumOff val="100000"/>
          </a:schemeClr>
        </a:gs>
        <a:gs pos="100000">
          <a:schemeClr val="accent3">
            <a:lumMod val="100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 b="1" i="0" baseline="0">
                <a:effectLst/>
              </a:rPr>
              <a:t>Cumplimiento objetivo # </a:t>
            </a:r>
            <a:r>
              <a:rPr lang="es-CO" sz="1800" b="1" i="0" baseline="0">
                <a:effectLst/>
              </a:rPr>
              <a:t>6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327247193014485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8411354402617475E-2"/>
          <c:y val="0.2188408333016344"/>
          <c:w val="0.75426419300327185"/>
          <c:h val="0.5854311689299707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rgbClr val="FF0000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'INDICADORES 2022 REVISION'!$C$43</c:f>
              <c:strCache>
                <c:ptCount val="1"/>
                <c:pt idx="0">
                  <c:v>CUMPLIMIENTO DE ACTIVIDADES DE PROTECCION, CONSERVACION Y MANEJO AMBIENTAL </c:v>
                </c:pt>
              </c:strCache>
            </c:strRef>
          </c:cat>
          <c:val>
            <c:numRef>
              <c:f>'INDICADORES 2022 REVISION'!$Y$44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B-40DC-A605-30A10315F6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12092552"/>
        <c:axId val="312092944"/>
        <c:axId val="0"/>
      </c:bar3DChart>
      <c:catAx>
        <c:axId val="312092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312092944"/>
        <c:crosses val="autoZero"/>
        <c:auto val="1"/>
        <c:lblAlgn val="ctr"/>
        <c:lblOffset val="100"/>
        <c:noMultiLvlLbl val="0"/>
      </c:catAx>
      <c:valAx>
        <c:axId val="31209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092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3">
            <a:lumMod val="0"/>
            <a:lumOff val="100000"/>
          </a:schemeClr>
        </a:gs>
        <a:gs pos="35000">
          <a:schemeClr val="accent3">
            <a:lumMod val="0"/>
            <a:lumOff val="100000"/>
          </a:schemeClr>
        </a:gs>
        <a:gs pos="100000">
          <a:schemeClr val="accent3">
            <a:lumMod val="100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latin typeface="Gill Sans MT" panose="020B0502020104020203" pitchFamily="34" charset="0"/>
              </a:rPr>
              <a:t>Cumplimiento objetivo # 5</a:t>
            </a:r>
          </a:p>
        </c:rich>
      </c:tx>
      <c:layout>
        <c:manualLayout>
          <c:xMode val="edge"/>
          <c:yMode val="edge"/>
          <c:x val="0.28835836602652476"/>
          <c:y val="0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65283937463371E-2"/>
          <c:y val="0.19352335951910465"/>
          <c:w val="0.87747702259568827"/>
          <c:h val="0.5449019212271529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0779224179032106E-3"/>
                  <c:y val="-7.0636473648035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4F-47C7-86E7-C15BA852987F}"/>
                </c:ext>
              </c:extLst>
            </c:dLbl>
            <c:dLbl>
              <c:idx val="1"/>
              <c:layout>
                <c:manualLayout>
                  <c:x val="-2.0779224179032486E-2"/>
                  <c:y val="-2.0366592245748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4F-47C7-86E7-C15BA852987F}"/>
                </c:ext>
              </c:extLst>
            </c:dLbl>
            <c:dLbl>
              <c:idx val="2"/>
              <c:layout>
                <c:manualLayout>
                  <c:x val="2.0779224179032487E-3"/>
                  <c:y val="-6.7886181860518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4F-47C7-86E7-C15BA852987F}"/>
                </c:ext>
              </c:extLst>
            </c:dLbl>
            <c:dLbl>
              <c:idx val="3"/>
              <c:layout>
                <c:manualLayout>
                  <c:x val="4.1558448358064975E-3"/>
                  <c:y val="-1.5149858027211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4F-47C7-86E7-C15BA85298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rgbClr val="FF0000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'INDICADORES 2022 REVISION'!$C$39:$C$42</c:f>
              <c:strCache>
                <c:ptCount val="4"/>
                <c:pt idx="0">
                  <c:v>CUMPLIMIENTO DEL PLAN DE TRABAJO ANUAL DEL SGSST</c:v>
                </c:pt>
                <c:pt idx="1">
                  <c:v>CUMPLIMIENTO DE CAPACITACIONES DEL SG SST</c:v>
                </c:pt>
                <c:pt idx="2">
                  <c:v>ACTUALIZACIÓN DE LA IPEVR POR MEDIO DE LOS PROCESOS DE LA ENTIDAD</c:v>
                </c:pt>
                <c:pt idx="3">
                  <c:v>EVALUACIONES DEL SGSST</c:v>
                </c:pt>
              </c:strCache>
            </c:strRef>
          </c:cat>
          <c:val>
            <c:numRef>
              <c:f>'INDICADORES 2022 REVISION'!$Y$39:$Y$42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4F-47C7-86E7-C15BA85298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11173616"/>
        <c:axId val="311174008"/>
        <c:axId val="0"/>
      </c:bar3DChart>
      <c:catAx>
        <c:axId val="31117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311174008"/>
        <c:crosses val="autoZero"/>
        <c:auto val="1"/>
        <c:lblAlgn val="ctr"/>
        <c:lblOffset val="100"/>
        <c:noMultiLvlLbl val="0"/>
      </c:catAx>
      <c:valAx>
        <c:axId val="311174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1173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2">
            <a:lumMod val="0"/>
            <a:lumOff val="100000"/>
          </a:schemeClr>
        </a:gs>
        <a:gs pos="35000">
          <a:schemeClr val="accent2">
            <a:lumMod val="0"/>
            <a:lumOff val="100000"/>
          </a:schemeClr>
        </a:gs>
        <a:gs pos="100000">
          <a:schemeClr val="accent2">
            <a:lumMod val="100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2800" b="1">
                <a:solidFill>
                  <a:srgbClr val="002060"/>
                </a:solidFill>
                <a:latin typeface="Gill Sans MT" panose="020B0502020104020203" pitchFamily="34" charset="0"/>
              </a:rPr>
              <a:t>Cumplimiento indicador #2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'INDICADORES 2022 REVISION'!$C$16:$C$25</c:f>
              <c:strCache>
                <c:ptCount val="10"/>
                <c:pt idx="0">
                  <c:v>REPOSICION DE REDES  DE ALCANTARILLADO </c:v>
                </c:pt>
                <c:pt idx="1">
                  <c:v>COBERTURA DE ALCANTARILLADO</c:v>
                </c:pt>
                <c:pt idx="2">
                  <c:v>DEMANDA BIOQUIMICA DE OXIGENO PLANTA TEJAR</c:v>
                </c:pt>
                <c:pt idx="3">
                  <c:v>DEMANDA BIOQUIMICA DE OXIGENO PLANTA COMFENALCO- AMERICAS</c:v>
                </c:pt>
                <c:pt idx="4">
                  <c:v>SÓLIDOS SUSPENDIDOS TOTALES PLANTA TEJAR</c:v>
                </c:pt>
                <c:pt idx="5">
                  <c:v>SÓLIDOS SUSPENDIDOS TOTALES PTAR AMÉRICAS Y COMFENALCO</c:v>
                </c:pt>
                <c:pt idx="6">
                  <c:v>CAUDAL CAPTADO DE AGUA RESIDUAL DOMESTICA POR PTARD </c:v>
                </c:pt>
                <c:pt idx="7">
                  <c:v>CUMPLIMIENTO DE PROGRAMAS AGUA POTABLE Y SANEAMIENTO BÁSICO</c:v>
                </c:pt>
                <c:pt idx="8">
                  <c:v>INSPECCION DE REDES DE ALCANTARILLADO</c:v>
                </c:pt>
                <c:pt idx="9">
                  <c:v>MANTENIMIENTO  SISTEMA  ALCANTARILLADO EQUIPOS</c:v>
                </c:pt>
              </c:strCache>
            </c:strRef>
          </c:cat>
          <c:val>
            <c:numRef>
              <c:f>'INDICADORES 2022 REVISION'!$Z$16:$Z$25</c:f>
              <c:numCache>
                <c:formatCode>0%</c:formatCode>
                <c:ptCount val="10"/>
                <c:pt idx="0">
                  <c:v>1</c:v>
                </c:pt>
                <c:pt idx="1">
                  <c:v>0.91754385964912288</c:v>
                </c:pt>
                <c:pt idx="2">
                  <c:v>1</c:v>
                </c:pt>
                <c:pt idx="3">
                  <c:v>0.68877551020408168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0.80599122807017554</c:v>
                </c:pt>
                <c:pt idx="9">
                  <c:v>0.92749999999999988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F-4E82-B7DE-911D136038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1174792"/>
        <c:axId val="311175184"/>
      </c:barChart>
      <c:catAx>
        <c:axId val="311174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1175184"/>
        <c:crosses val="autoZero"/>
        <c:auto val="1"/>
        <c:lblAlgn val="ctr"/>
        <c:lblOffset val="100"/>
        <c:noMultiLvlLbl val="0"/>
      </c:catAx>
      <c:valAx>
        <c:axId val="311175184"/>
        <c:scaling>
          <c:orientation val="minMax"/>
          <c:max val="1"/>
          <c:min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11747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sz="2400" b="1">
                <a:solidFill>
                  <a:schemeClr val="tx1"/>
                </a:solidFill>
                <a:latin typeface="Gill Sans MT" panose="020B0502020104020203" pitchFamily="34" charset="0"/>
              </a:rPr>
              <a:t>%</a:t>
            </a:r>
            <a:r>
              <a:rPr lang="es-CO" sz="2400" b="1" baseline="0">
                <a:solidFill>
                  <a:schemeClr val="tx1"/>
                </a:solidFill>
                <a:latin typeface="Gill Sans MT" panose="020B0502020104020203" pitchFamily="34" charset="0"/>
              </a:rPr>
              <a:t> Cumplimiento objetivo #3</a:t>
            </a:r>
            <a:endParaRPr lang="es-CO" sz="2400" b="1">
              <a:solidFill>
                <a:schemeClr val="tx1"/>
              </a:solidFill>
              <a:latin typeface="Gill Sans MT" panose="020B05020201040202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bg1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'INDICADORES 2022 REVISION'!$C$26:$C$32</c:f>
              <c:strCache>
                <c:ptCount val="7"/>
                <c:pt idx="0">
                  <c:v>EFICACIA DEL SISTEMA INTEGRADO DE GESTION</c:v>
                </c:pt>
                <c:pt idx="1">
                  <c:v>CUMPLIMIENTO AL PLAN DE AUDITORIAS</c:v>
                </c:pt>
                <c:pt idx="2">
                  <c:v>RADICADOS DOCUMENTOS CAMALEON</c:v>
                </c:pt>
                <c:pt idx="3">
                  <c:v>PRESTAMO Y DEVOLUCION DE DOCUMENTOS</c:v>
                </c:pt>
                <c:pt idx="4">
                  <c:v>ORGANIZACIÓN DE FONDOS ACUMULADOS DE ARCHIVO CENTRAL</c:v>
                </c:pt>
                <c:pt idx="5">
                  <c:v>INVENTARIO DOCUMENTAL DE ARCHIVO CENTRAL</c:v>
                </c:pt>
                <c:pt idx="6">
                  <c:v>OPORTUNIDAD EN EL TRAMITE DE QUEJAS DISCIPLINARIAS</c:v>
                </c:pt>
              </c:strCache>
            </c:strRef>
          </c:cat>
          <c:val>
            <c:numRef>
              <c:f>'INDICADORES 2022 REVISION'!$Z$26:$Z$32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0.98749999999999993</c:v>
                </c:pt>
                <c:pt idx="5">
                  <c:v>0.51250000000000007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C-47E6-8B98-9366AD63B3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1175968"/>
        <c:axId val="311176360"/>
      </c:barChart>
      <c:catAx>
        <c:axId val="311175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311176360"/>
        <c:crosses val="autoZero"/>
        <c:auto val="1"/>
        <c:lblAlgn val="ctr"/>
        <c:lblOffset val="100"/>
        <c:noMultiLvlLbl val="0"/>
      </c:catAx>
      <c:valAx>
        <c:axId val="31117636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1175968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2000" b="1">
                <a:solidFill>
                  <a:srgbClr val="002060"/>
                </a:solidFill>
                <a:latin typeface="Gill Sans MT" panose="020B0502020104020203" pitchFamily="34" charset="0"/>
              </a:rPr>
              <a:t>Cumplimiento del objetivo #4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'INDICADORES 2022 REVISION'!$C$33:$C$38</c:f>
              <c:strCache>
                <c:ptCount val="6"/>
                <c:pt idx="0">
                  <c:v>RECLAMACIÓN COMERCIAL </c:v>
                </c:pt>
                <c:pt idx="1">
                  <c:v>ACTOS ADMINISTRATIVOS SIN RECURSO (SATISFACCIÓN DEL CLIENTE)</c:v>
                </c:pt>
                <c:pt idx="2">
                  <c:v>PQR COMERCIAL</c:v>
                </c:pt>
                <c:pt idx="3">
                  <c:v>PERCEPCIÓN DE LA SATISFACCIÓN DEL CLIENTE</c:v>
                </c:pt>
                <c:pt idx="4">
                  <c:v>IMAGEN INSTITUCIONAL</c:v>
                </c:pt>
                <c:pt idx="5">
                  <c:v>EFECTIVIDAD EN LA ACTIVIDAD DE MATRICULAS  y/o CUENTA CONTRATO</c:v>
                </c:pt>
              </c:strCache>
            </c:strRef>
          </c:cat>
          <c:val>
            <c:numRef>
              <c:f>'INDICADORES 2022 REVISION'!$Y$33:$Y$38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0.95</c:v>
                </c:pt>
                <c:pt idx="5">
                  <c:v>0.75471380471380478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B-421C-BC87-14DD752DA6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7982720"/>
        <c:axId val="247983112"/>
      </c:barChart>
      <c:catAx>
        <c:axId val="247982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247983112"/>
        <c:crosses val="autoZero"/>
        <c:auto val="1"/>
        <c:lblAlgn val="ctr"/>
        <c:lblOffset val="100"/>
        <c:noMultiLvlLbl val="0"/>
      </c:catAx>
      <c:valAx>
        <c:axId val="24798311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798272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 b="1" i="0" baseline="0">
                <a:effectLst/>
              </a:rPr>
              <a:t>Cumplimiento objetivo # </a:t>
            </a:r>
            <a:r>
              <a:rPr lang="es-CO" sz="1800" b="1" i="0" baseline="0">
                <a:effectLst/>
              </a:rPr>
              <a:t>6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327247193014485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8411354402617475E-2"/>
          <c:y val="0.2188408333016344"/>
          <c:w val="0.75426419300327185"/>
          <c:h val="0.5854311689299707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rgbClr val="FF0000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'INDICADORES 2022 REVISION'!$C$43</c:f>
              <c:strCache>
                <c:ptCount val="1"/>
                <c:pt idx="0">
                  <c:v>CUMPLIMIENTO DE ACTIVIDADES DE PROTECCION, CONSERVACION Y MANEJO AMBIENTAL </c:v>
                </c:pt>
              </c:strCache>
            </c:strRef>
          </c:cat>
          <c:val>
            <c:numRef>
              <c:f>'INDICADORES 2022 REVISION'!$Y$44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9-4253-85ED-461938A72C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7983896"/>
        <c:axId val="247984288"/>
        <c:axId val="0"/>
      </c:bar3DChart>
      <c:catAx>
        <c:axId val="247983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247984288"/>
        <c:crosses val="autoZero"/>
        <c:auto val="1"/>
        <c:lblAlgn val="ctr"/>
        <c:lblOffset val="100"/>
        <c:noMultiLvlLbl val="0"/>
      </c:catAx>
      <c:valAx>
        <c:axId val="24798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7983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3">
            <a:lumMod val="0"/>
            <a:lumOff val="100000"/>
          </a:schemeClr>
        </a:gs>
        <a:gs pos="35000">
          <a:schemeClr val="accent3">
            <a:lumMod val="0"/>
            <a:lumOff val="100000"/>
          </a:schemeClr>
        </a:gs>
        <a:gs pos="100000">
          <a:schemeClr val="accent3">
            <a:lumMod val="100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Cumplimiento objetivo # 7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64646761564674471"/>
          <c:y val="7.62882573082990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448801471789206E-2"/>
          <c:y val="4.3078532557007804E-2"/>
          <c:w val="0.83692942018611305"/>
          <c:h val="0.61903257681025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'INDICADORES 2022 REVISION'!$C$47:$C$52</c:f>
              <c:strCache>
                <c:ptCount val="6"/>
                <c:pt idx="0">
                  <c:v>CUMPLIMIENTO DE LOS PROGRAMAS  DEL  PLAN INSTITUCIONAL DE GESTION AMBIENTAL </c:v>
                </c:pt>
                <c:pt idx="1">
                  <c:v>CUMPLIMIENTO AL PROGRAMA IMPLEMENTACION PRACTICAS SOSTENIBLES</c:v>
                </c:pt>
                <c:pt idx="2">
                  <c:v>CUMPLIMIENTO AL PROGRAMA DE GESTION Y MANEJO INTEGRAL DE RESIDUOS</c:v>
                </c:pt>
                <c:pt idx="3">
                  <c:v>CUMPLIMIENTO AL PROGRAMA CONSUMO SOSTENIBLE-CERO PAPEL</c:v>
                </c:pt>
                <c:pt idx="4">
                  <c:v>CUMPLIMIENTO AL PROGRAMA DE AHORRO Y USO EFICIENTE DEL ENERGIA</c:v>
                </c:pt>
                <c:pt idx="5">
                  <c:v>CUMPLIMIENTO AL PROGRAMA DE AHORRO Y USO EFICIENTE DEL AGUA</c:v>
                </c:pt>
              </c:strCache>
            </c:strRef>
          </c:cat>
          <c:val>
            <c:numRef>
              <c:f>'INDICADORES 2022 REVISION'!$Z$47:$Z$52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0.9620833333333334</c:v>
                </c:pt>
                <c:pt idx="5">
                  <c:v>0.86541666666666661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5-45D3-9585-56B076B71A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7985072"/>
        <c:axId val="247985464"/>
        <c:axId val="0"/>
      </c:bar3DChart>
      <c:catAx>
        <c:axId val="24798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7985464"/>
        <c:crosses val="autoZero"/>
        <c:auto val="1"/>
        <c:lblAlgn val="ctr"/>
        <c:lblOffset val="100"/>
        <c:noMultiLvlLbl val="0"/>
      </c:catAx>
      <c:valAx>
        <c:axId val="247985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7985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5">
            <a:lumMod val="0"/>
            <a:lumOff val="100000"/>
          </a:schemeClr>
        </a:gs>
        <a:gs pos="35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sz="3600" b="1" i="0" baseline="0">
                <a:solidFill>
                  <a:schemeClr val="tx1"/>
                </a:solidFill>
                <a:effectLst/>
              </a:rPr>
              <a:t>Cumplimiento objetivo # 8</a:t>
            </a:r>
            <a:endParaRPr lang="es-CO" sz="36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2625137647267776"/>
          <c:y val="8.1829448625303558E-2"/>
          <c:w val="0.75720727014386358"/>
          <c:h val="0.858270573448295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bg1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'INDICADORES 2022 REVISION'!$C$53:$C$71</c:f>
              <c:strCache>
                <c:ptCount val="19"/>
                <c:pt idx="0">
                  <c:v>EFICIENCIA  DE RECAUDO  MES PRESENTE</c:v>
                </c:pt>
                <c:pt idx="1">
                  <c:v>EFICIENCIA DEL RECAUDO DE CARTERA </c:v>
                </c:pt>
                <c:pt idx="2">
                  <c:v>EFICACIA PROCESOS COACTIVOS</c:v>
                </c:pt>
                <c:pt idx="3">
                  <c:v>REDUCCIÓN CARTERA VENCIDA</c:v>
                </c:pt>
                <c:pt idx="4">
                  <c:v>ROTACIÓN DE CARTERA VENCIDA</c:v>
                </c:pt>
                <c:pt idx="5">
                  <c:v>EFICIENCIA EN LAS SUSPENSIONES DEL SERVICIO</c:v>
                </c:pt>
                <c:pt idx="6">
                  <c:v>SEGUIMIENTO AL PRESUPUESTO</c:v>
                </c:pt>
                <c:pt idx="7">
                  <c:v>INDICE DE ENDEUDADMIENTO </c:v>
                </c:pt>
                <c:pt idx="8">
                  <c:v>INDICE DE LIQUIDEZ</c:v>
                </c:pt>
                <c:pt idx="9">
                  <c:v>INDICE DE RENTABILIDAD OPERACIONAL </c:v>
                </c:pt>
                <c:pt idx="10">
                  <c:v>INDICADOR DE BENEFICIO DEL SERVICIO</c:v>
                </c:pt>
                <c:pt idx="11">
                  <c:v>EFICACIA EN LA ATENCIÓN DE SOLICITUDES  INFORMÁTICAS. </c:v>
                </c:pt>
                <c:pt idx="12">
                  <c:v>DIFICULTADES POR CAPACIDAD EN PROYECTOS DE TI</c:v>
                </c:pt>
                <c:pt idx="13">
                  <c:v>EJECUCIÓN PETI</c:v>
                </c:pt>
                <c:pt idx="14">
                  <c:v>ENTRENAMIENTO RELACIONADO CON REGULACIÓN Y POLÍTICAS TI</c:v>
                </c:pt>
                <c:pt idx="15">
                  <c:v>INVERSIONES SUSTENTADAS</c:v>
                </c:pt>
                <c:pt idx="16">
                  <c:v>CALIDAD DE LOS ESTUDIOS DE NECESIDAD PARA CONTRATACION</c:v>
                </c:pt>
                <c:pt idx="17">
                  <c:v>MANTENIMIENTO DE LA INFRAESTRUCTURA</c:v>
                </c:pt>
                <c:pt idx="18">
                  <c:v>OPORTUNIDAD EN LA ATENCIÓN DE REQUERIMIENTOS</c:v>
                </c:pt>
              </c:strCache>
            </c:strRef>
          </c:cat>
          <c:val>
            <c:numRef>
              <c:f>'INDICADORES 2022 REVISION'!$Z$53:$Z$71</c:f>
              <c:numCache>
                <c:formatCode>0%</c:formatCode>
                <c:ptCount val="19"/>
                <c:pt idx="0">
                  <c:v>1</c:v>
                </c:pt>
                <c:pt idx="1">
                  <c:v>0.8568181818181817</c:v>
                </c:pt>
                <c:pt idx="2">
                  <c:v>1</c:v>
                </c:pt>
                <c:pt idx="3">
                  <c:v>1</c:v>
                </c:pt>
                <c:pt idx="4">
                  <c:v>0.8222222222222223</c:v>
                </c:pt>
                <c:pt idx="5">
                  <c:v>1</c:v>
                </c:pt>
                <c:pt idx="6">
                  <c:v>0.87499999999999989</c:v>
                </c:pt>
                <c:pt idx="7">
                  <c:v>0.9009009009009008</c:v>
                </c:pt>
                <c:pt idx="8">
                  <c:v>0.86666666666666659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</c:v>
                </c:pt>
                <c:pt idx="13">
                  <c:v>1</c:v>
                </c:pt>
                <c:pt idx="14">
                  <c:v>0.97499999999999998</c:v>
                </c:pt>
                <c:pt idx="15">
                  <c:v>0.96666666666666667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86-49B1-B46A-D50474DC5F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12015960"/>
        <c:axId val="312016352"/>
      </c:barChart>
      <c:catAx>
        <c:axId val="312015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312016352"/>
        <c:crosses val="autoZero"/>
        <c:auto val="1"/>
        <c:lblAlgn val="ctr"/>
        <c:lblOffset val="100"/>
        <c:noMultiLvlLbl val="0"/>
      </c:catAx>
      <c:valAx>
        <c:axId val="312016352"/>
        <c:scaling>
          <c:orientation val="minMax"/>
          <c:max val="1"/>
          <c:min val="0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015960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2000" b="1"/>
              <a:t>GRAFICO OBJETIVO #9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0783366791669681"/>
          <c:y val="7.1807447774750233E-2"/>
          <c:w val="0.66453384854385988"/>
          <c:h val="0.866929281294594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'INDICADORES 2022 REVISION'!$C$73:$C$81</c:f>
              <c:strCache>
                <c:ptCount val="9"/>
                <c:pt idx="0">
                  <c:v>INDICE DE FRECUENCIA ACCIDENTES DE TRABAJO</c:v>
                </c:pt>
                <c:pt idx="1">
                  <c:v>INDICE DE SEVERIDAD DE ACCIDENTES DE TRABAJO</c:v>
                </c:pt>
                <c:pt idx="2">
                  <c:v>ACCIDENTALIDAD VIAL</c:v>
                </c:pt>
                <c:pt idx="3">
                  <c:v>AUSENTISMO LABORAL POR SALUD</c:v>
                </c:pt>
                <c:pt idx="4">
                  <c:v>AUSENTISMO LABORAL GENERAL</c:v>
                </c:pt>
                <c:pt idx="5">
                  <c:v>PREVALENCIA DE ENFERMEDAD LABORAL</c:v>
                </c:pt>
                <c:pt idx="6">
                  <c:v>INCIDENCIA DE ENFERMEDAD LABORAL</c:v>
                </c:pt>
                <c:pt idx="7">
                  <c:v>GESTIÓN DEL COPASST</c:v>
                </c:pt>
                <c:pt idx="8">
                  <c:v>PROGRAMA DE REINCORPORACION LABORAL</c:v>
                </c:pt>
              </c:strCache>
            </c:strRef>
          </c:cat>
          <c:val>
            <c:numRef>
              <c:f>'INDICADORES 2022 REVISION'!$Z$73:$Z$81</c:f>
              <c:numCache>
                <c:formatCode>0%</c:formatCode>
                <c:ptCount val="9"/>
                <c:pt idx="0">
                  <c:v>1</c:v>
                </c:pt>
                <c:pt idx="1">
                  <c:v>1</c:v>
                </c:pt>
                <c:pt idx="2">
                  <c:v>0.65573770491803285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F-4AD4-AFAF-A057ABFDF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2017136"/>
        <c:axId val="312017528"/>
      </c:barChart>
      <c:catAx>
        <c:axId val="31201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017528"/>
        <c:crosses val="autoZero"/>
        <c:auto val="1"/>
        <c:lblAlgn val="ctr"/>
        <c:lblOffset val="100"/>
        <c:noMultiLvlLbl val="0"/>
      </c:catAx>
      <c:valAx>
        <c:axId val="31201752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01713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4.emf"/><Relationship Id="rId18" Type="http://schemas.openxmlformats.org/officeDocument/2006/relationships/chart" Target="../charts/chart12.xml"/><Relationship Id="rId26" Type="http://schemas.openxmlformats.org/officeDocument/2006/relationships/chart" Target="../charts/chart15.xml"/><Relationship Id="rId3" Type="http://schemas.openxmlformats.org/officeDocument/2006/relationships/chart" Target="../charts/chart3.xml"/><Relationship Id="rId21" Type="http://schemas.openxmlformats.org/officeDocument/2006/relationships/image" Target="../media/image9.png"/><Relationship Id="rId7" Type="http://schemas.openxmlformats.org/officeDocument/2006/relationships/chart" Target="../charts/chart7.xml"/><Relationship Id="rId12" Type="http://schemas.openxmlformats.org/officeDocument/2006/relationships/image" Target="../media/image3.emf"/><Relationship Id="rId17" Type="http://schemas.openxmlformats.org/officeDocument/2006/relationships/chart" Target="../charts/chart11.xml"/><Relationship Id="rId25" Type="http://schemas.openxmlformats.org/officeDocument/2006/relationships/chart" Target="../charts/chart14.xml"/><Relationship Id="rId2" Type="http://schemas.openxmlformats.org/officeDocument/2006/relationships/chart" Target="../charts/chart2.xml"/><Relationship Id="rId16" Type="http://schemas.openxmlformats.org/officeDocument/2006/relationships/chart" Target="../charts/chart10.xml"/><Relationship Id="rId20" Type="http://schemas.openxmlformats.org/officeDocument/2006/relationships/image" Target="../media/image8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emf"/><Relationship Id="rId24" Type="http://schemas.openxmlformats.org/officeDocument/2006/relationships/chart" Target="../charts/chart13.xml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23" Type="http://schemas.openxmlformats.org/officeDocument/2006/relationships/image" Target="../media/image11.png"/><Relationship Id="rId10" Type="http://schemas.openxmlformats.org/officeDocument/2006/relationships/image" Target="../media/image1.emf"/><Relationship Id="rId19" Type="http://schemas.openxmlformats.org/officeDocument/2006/relationships/image" Target="../media/image7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5.emf"/><Relationship Id="rId22" Type="http://schemas.openxmlformats.org/officeDocument/2006/relationships/image" Target="../media/image10.png"/><Relationship Id="rId27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79374</xdr:colOff>
      <xdr:row>7</xdr:row>
      <xdr:rowOff>81642</xdr:rowOff>
    </xdr:from>
    <xdr:to>
      <xdr:col>28</xdr:col>
      <xdr:colOff>190500</xdr:colOff>
      <xdr:row>12</xdr:row>
      <xdr:rowOff>744680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DA795AA-B273-48FE-AEB6-99E02C418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60326</xdr:colOff>
      <xdr:row>38</xdr:row>
      <xdr:rowOff>95250</xdr:rowOff>
    </xdr:from>
    <xdr:to>
      <xdr:col>27</xdr:col>
      <xdr:colOff>4114800</xdr:colOff>
      <xdr:row>41</xdr:row>
      <xdr:rowOff>342900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3F4BBF9-49E6-4237-B7DA-3576E0A970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167985</xdr:colOff>
      <xdr:row>15</xdr:row>
      <xdr:rowOff>329046</xdr:rowOff>
    </xdr:from>
    <xdr:to>
      <xdr:col>27</xdr:col>
      <xdr:colOff>4019260</xdr:colOff>
      <xdr:row>23</xdr:row>
      <xdr:rowOff>571500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19980BA-8266-440D-B2BC-52440F6ECA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786679</xdr:colOff>
      <xdr:row>26</xdr:row>
      <xdr:rowOff>324714</xdr:rowOff>
    </xdr:from>
    <xdr:to>
      <xdr:col>27</xdr:col>
      <xdr:colOff>3358429</xdr:colOff>
      <xdr:row>30</xdr:row>
      <xdr:rowOff>1073727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ED1AAA9-6042-47F7-BBCF-05B302EB7A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996373</xdr:colOff>
      <xdr:row>32</xdr:row>
      <xdr:rowOff>10102</xdr:rowOff>
    </xdr:from>
    <xdr:to>
      <xdr:col>27</xdr:col>
      <xdr:colOff>2999345</xdr:colOff>
      <xdr:row>37</xdr:row>
      <xdr:rowOff>15876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D8F4CC2-1142-42D7-AC5F-328EB03EEC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228600</xdr:colOff>
      <xdr:row>43</xdr:row>
      <xdr:rowOff>0</xdr:rowOff>
    </xdr:from>
    <xdr:to>
      <xdr:col>27</xdr:col>
      <xdr:colOff>2408464</xdr:colOff>
      <xdr:row>43</xdr:row>
      <xdr:rowOff>27214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4097E540-65A8-4B1E-843E-B480DD3B88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292100</xdr:colOff>
      <xdr:row>46</xdr:row>
      <xdr:rowOff>500063</xdr:rowOff>
    </xdr:from>
    <xdr:to>
      <xdr:col>27</xdr:col>
      <xdr:colOff>4152900</xdr:colOff>
      <xdr:row>50</xdr:row>
      <xdr:rowOff>357187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39CED66-C1D6-4E24-AC6F-EB3D5216D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276224</xdr:colOff>
      <xdr:row>52</xdr:row>
      <xdr:rowOff>319519</xdr:rowOff>
    </xdr:from>
    <xdr:to>
      <xdr:col>27</xdr:col>
      <xdr:colOff>3822122</xdr:colOff>
      <xdr:row>60</xdr:row>
      <xdr:rowOff>42428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B18240C7-79AA-4AE1-B956-78BCCCAA82AA}"/>
            </a:ext>
            <a:ext uri="{147F2762-F138-4A5C-976F-8EAC2B608ADB}">
              <a16:predDERef xmlns:a16="http://schemas.microsoft.com/office/drawing/2014/main" pre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228600</xdr:colOff>
      <xdr:row>72</xdr:row>
      <xdr:rowOff>571500</xdr:rowOff>
    </xdr:from>
    <xdr:to>
      <xdr:col>27</xdr:col>
      <xdr:colOff>4152900</xdr:colOff>
      <xdr:row>79</xdr:row>
      <xdr:rowOff>819150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4D2BA373-E7BD-45F0-81FE-2873E0443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4</xdr:col>
      <xdr:colOff>27212</xdr:colOff>
      <xdr:row>7</xdr:row>
      <xdr:rowOff>176893</xdr:rowOff>
    </xdr:from>
    <xdr:to>
      <xdr:col>4</xdr:col>
      <xdr:colOff>2898321</xdr:colOff>
      <xdr:row>7</xdr:row>
      <xdr:rowOff>898070</xdr:rowOff>
    </xdr:to>
    <xdr:pic>
      <xdr:nvPicPr>
        <xdr:cNvPr id="11" name="Picture 8">
          <a:extLst>
            <a:ext uri="{FF2B5EF4-FFF2-40B4-BE49-F238E27FC236}">
              <a16:creationId xmlns:a16="http://schemas.microsoft.com/office/drawing/2014/main" id="{AF0475C4-68BC-41F0-B165-1A528E3F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1" r="18385"/>
        <a:stretch>
          <a:fillRect/>
        </a:stretch>
      </xdr:blipFill>
      <xdr:spPr bwMode="auto">
        <a:xfrm>
          <a:off x="7113812" y="2862943"/>
          <a:ext cx="2871109" cy="72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86177</xdr:colOff>
      <xdr:row>33</xdr:row>
      <xdr:rowOff>88450</xdr:rowOff>
    </xdr:from>
    <xdr:to>
      <xdr:col>4</xdr:col>
      <xdr:colOff>4095750</xdr:colOff>
      <xdr:row>33</xdr:row>
      <xdr:rowOff>730250</xdr:rowOff>
    </xdr:to>
    <xdr:pic>
      <xdr:nvPicPr>
        <xdr:cNvPr id="12" name="Imagen 6">
          <a:extLst>
            <a:ext uri="{FF2B5EF4-FFF2-40B4-BE49-F238E27FC236}">
              <a16:creationId xmlns:a16="http://schemas.microsoft.com/office/drawing/2014/main" id="{95F4D62C-786D-4F3C-84FD-4B537D40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777" y="34883275"/>
          <a:ext cx="4009573" cy="64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77108</xdr:colOff>
      <xdr:row>34</xdr:row>
      <xdr:rowOff>43090</xdr:rowOff>
    </xdr:from>
    <xdr:to>
      <xdr:col>4</xdr:col>
      <xdr:colOff>3905250</xdr:colOff>
      <xdr:row>34</xdr:row>
      <xdr:rowOff>730250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803C70F5-368E-459E-8D92-93927289038F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3708" y="35847565"/>
          <a:ext cx="3828142" cy="6871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244928</xdr:colOff>
      <xdr:row>13</xdr:row>
      <xdr:rowOff>312964</xdr:rowOff>
    </xdr:from>
    <xdr:to>
      <xdr:col>4</xdr:col>
      <xdr:colOff>2531520</xdr:colOff>
      <xdr:row>13</xdr:row>
      <xdr:rowOff>773891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13883971-D750-4B0E-B556-52B412660CA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405" r="36798"/>
        <a:stretch/>
      </xdr:blipFill>
      <xdr:spPr bwMode="auto">
        <a:xfrm>
          <a:off x="7331528" y="9723664"/>
          <a:ext cx="2286592" cy="460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136072</xdr:colOff>
      <xdr:row>14</xdr:row>
      <xdr:rowOff>136072</xdr:rowOff>
    </xdr:from>
    <xdr:to>
      <xdr:col>4</xdr:col>
      <xdr:colOff>2800754</xdr:colOff>
      <xdr:row>14</xdr:row>
      <xdr:rowOff>812346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6F9B41DF-0EFF-40FD-9AA6-928688BB9F6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45" r="32408"/>
        <a:stretch/>
      </xdr:blipFill>
      <xdr:spPr bwMode="auto">
        <a:xfrm>
          <a:off x="7222672" y="10546897"/>
          <a:ext cx="2664682" cy="676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1127125</xdr:colOff>
      <xdr:row>0</xdr:row>
      <xdr:rowOff>172430</xdr:rowOff>
    </xdr:from>
    <xdr:to>
      <xdr:col>3</xdr:col>
      <xdr:colOff>1301750</xdr:colOff>
      <xdr:row>2</xdr:row>
      <xdr:rowOff>459672</xdr:rowOff>
    </xdr:to>
    <xdr:pic>
      <xdr:nvPicPr>
        <xdr:cNvPr id="16" name="Imagen 2">
          <a:extLst>
            <a:ext uri="{FF2B5EF4-FFF2-40B4-BE49-F238E27FC236}">
              <a16:creationId xmlns:a16="http://schemas.microsoft.com/office/drawing/2014/main" id="{9DA5DAD6-C42E-4B3F-9F1E-23518EE1C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125" y="172430"/>
          <a:ext cx="5060950" cy="1411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317500</xdr:colOff>
      <xdr:row>84</xdr:row>
      <xdr:rowOff>1968501</xdr:rowOff>
    </xdr:from>
    <xdr:to>
      <xdr:col>28</xdr:col>
      <xdr:colOff>28575</xdr:colOff>
      <xdr:row>85</xdr:row>
      <xdr:rowOff>3143251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CA80A0DE-77F7-4A0C-9FC5-CC46304BD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26</xdr:col>
      <xdr:colOff>396875</xdr:colOff>
      <xdr:row>87</xdr:row>
      <xdr:rowOff>635000</xdr:rowOff>
    </xdr:from>
    <xdr:to>
      <xdr:col>28</xdr:col>
      <xdr:colOff>174625</xdr:colOff>
      <xdr:row>88</xdr:row>
      <xdr:rowOff>2190750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81575011-61A7-4AE4-A51D-47419FF565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26</xdr:col>
      <xdr:colOff>203200</xdr:colOff>
      <xdr:row>81</xdr:row>
      <xdr:rowOff>69850</xdr:rowOff>
    </xdr:from>
    <xdr:to>
      <xdr:col>27</xdr:col>
      <xdr:colOff>4038600</xdr:colOff>
      <xdr:row>83</xdr:row>
      <xdr:rowOff>1771650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94E26DFD-E339-4B25-9196-FC6C653B0F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4</xdr:col>
      <xdr:colOff>236682</xdr:colOff>
      <xdr:row>53</xdr:row>
      <xdr:rowOff>137583</xdr:rowOff>
    </xdr:from>
    <xdr:to>
      <xdr:col>4</xdr:col>
      <xdr:colOff>4156364</xdr:colOff>
      <xdr:row>53</xdr:row>
      <xdr:rowOff>1248547</xdr:rowOff>
    </xdr:to>
    <xdr:pic>
      <xdr:nvPicPr>
        <xdr:cNvPr id="20" name="Imagen 2">
          <a:extLst>
            <a:ext uri="{FF2B5EF4-FFF2-40B4-BE49-F238E27FC236}">
              <a16:creationId xmlns:a16="http://schemas.microsoft.com/office/drawing/2014/main" id="{DF28B204-B85E-4867-AC35-78731C94E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6" t="38136" r="29773" b="50330"/>
        <a:stretch>
          <a:fillRect/>
        </a:stretch>
      </xdr:blipFill>
      <xdr:spPr bwMode="auto">
        <a:xfrm>
          <a:off x="7323282" y="57297108"/>
          <a:ext cx="3919682" cy="1110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169335</xdr:colOff>
      <xdr:row>55</xdr:row>
      <xdr:rowOff>444501</xdr:rowOff>
    </xdr:from>
    <xdr:to>
      <xdr:col>4</xdr:col>
      <xdr:colOff>2794001</xdr:colOff>
      <xdr:row>55</xdr:row>
      <xdr:rowOff>1063061</xdr:rowOff>
    </xdr:to>
    <xdr:pic>
      <xdr:nvPicPr>
        <xdr:cNvPr id="21" name="Imagen 2">
          <a:extLst>
            <a:ext uri="{FF2B5EF4-FFF2-40B4-BE49-F238E27FC236}">
              <a16:creationId xmlns:a16="http://schemas.microsoft.com/office/drawing/2014/main" id="{F60C2867-9E85-4553-868A-C76A88FC7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301" t="57817" r="29112" b="33566"/>
        <a:stretch>
          <a:fillRect/>
        </a:stretch>
      </xdr:blipFill>
      <xdr:spPr bwMode="auto">
        <a:xfrm>
          <a:off x="7255935" y="60690126"/>
          <a:ext cx="2624666" cy="61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31749</xdr:colOff>
      <xdr:row>56</xdr:row>
      <xdr:rowOff>137583</xdr:rowOff>
    </xdr:from>
    <xdr:to>
      <xdr:col>4</xdr:col>
      <xdr:colOff>3778105</xdr:colOff>
      <xdr:row>56</xdr:row>
      <xdr:rowOff>1031875</xdr:rowOff>
    </xdr:to>
    <xdr:pic>
      <xdr:nvPicPr>
        <xdr:cNvPr id="22" name="Imagen 1">
          <a:extLst>
            <a:ext uri="{FF2B5EF4-FFF2-40B4-BE49-F238E27FC236}">
              <a16:creationId xmlns:a16="http://schemas.microsoft.com/office/drawing/2014/main" id="{97482FB0-DC1B-4230-9836-604593E76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724" t="38708" r="34055" b="51013"/>
        <a:stretch>
          <a:fillRect/>
        </a:stretch>
      </xdr:blipFill>
      <xdr:spPr bwMode="auto">
        <a:xfrm>
          <a:off x="7118349" y="61926258"/>
          <a:ext cx="3746356" cy="894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142876</xdr:colOff>
      <xdr:row>54</xdr:row>
      <xdr:rowOff>238125</xdr:rowOff>
    </xdr:from>
    <xdr:to>
      <xdr:col>4</xdr:col>
      <xdr:colOff>2587626</xdr:colOff>
      <xdr:row>54</xdr:row>
      <xdr:rowOff>1349374</xdr:rowOff>
    </xdr:to>
    <xdr:pic>
      <xdr:nvPicPr>
        <xdr:cNvPr id="23" name="Imagen 8">
          <a:extLst>
            <a:ext uri="{FF2B5EF4-FFF2-40B4-BE49-F238E27FC236}">
              <a16:creationId xmlns:a16="http://schemas.microsoft.com/office/drawing/2014/main" id="{3D3E8132-A828-41D5-92D7-E703B2E55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861" t="42261" r="29964" b="48984"/>
        <a:stretch>
          <a:fillRect/>
        </a:stretch>
      </xdr:blipFill>
      <xdr:spPr bwMode="auto">
        <a:xfrm>
          <a:off x="7229476" y="58940700"/>
          <a:ext cx="2444750" cy="1111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91342</xdr:colOff>
      <xdr:row>57</xdr:row>
      <xdr:rowOff>206375</xdr:rowOff>
    </xdr:from>
    <xdr:to>
      <xdr:col>4</xdr:col>
      <xdr:colOff>3968750</xdr:colOff>
      <xdr:row>57</xdr:row>
      <xdr:rowOff>1444624</xdr:rowOff>
    </xdr:to>
    <xdr:pic>
      <xdr:nvPicPr>
        <xdr:cNvPr id="24" name="Imagen 3">
          <a:extLst>
            <a:ext uri="{FF2B5EF4-FFF2-40B4-BE49-F238E27FC236}">
              <a16:creationId xmlns:a16="http://schemas.microsoft.com/office/drawing/2014/main" id="{5645CCB3-8BAF-4E65-97E3-ED289DF54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33" t="33524" r="30408" b="55643"/>
        <a:stretch>
          <a:fillRect/>
        </a:stretch>
      </xdr:blipFill>
      <xdr:spPr bwMode="auto">
        <a:xfrm>
          <a:off x="7177942" y="63538100"/>
          <a:ext cx="3877408" cy="1238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228600</xdr:colOff>
      <xdr:row>51</xdr:row>
      <xdr:rowOff>0</xdr:rowOff>
    </xdr:from>
    <xdr:to>
      <xdr:col>27</xdr:col>
      <xdr:colOff>2408464</xdr:colOff>
      <xdr:row>51</xdr:row>
      <xdr:rowOff>27214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3433411F-DAA5-4842-8891-555C5E196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26</xdr:col>
      <xdr:colOff>228600</xdr:colOff>
      <xdr:row>42</xdr:row>
      <xdr:rowOff>76200</xdr:rowOff>
    </xdr:from>
    <xdr:to>
      <xdr:col>27</xdr:col>
      <xdr:colOff>4191000</xdr:colOff>
      <xdr:row>44</xdr:row>
      <xdr:rowOff>609600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F30DF999-7DC0-4EAA-B1BB-2F9A2160E8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26</xdr:col>
      <xdr:colOff>228600</xdr:colOff>
      <xdr:row>45</xdr:row>
      <xdr:rowOff>0</xdr:rowOff>
    </xdr:from>
    <xdr:to>
      <xdr:col>27</xdr:col>
      <xdr:colOff>2408464</xdr:colOff>
      <xdr:row>45</xdr:row>
      <xdr:rowOff>27214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327632F1-A16E-4EB9-B8A6-1DDFBD83A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26</xdr:col>
      <xdr:colOff>228600</xdr:colOff>
      <xdr:row>45</xdr:row>
      <xdr:rowOff>0</xdr:rowOff>
    </xdr:from>
    <xdr:to>
      <xdr:col>27</xdr:col>
      <xdr:colOff>2408464</xdr:colOff>
      <xdr:row>45</xdr:row>
      <xdr:rowOff>27214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530188E-02BD-42B8-B129-7F5B597AB4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oneCellAnchor>
    <xdr:from>
      <xdr:col>3</xdr:col>
      <xdr:colOff>2095501</xdr:colOff>
      <xdr:row>48</xdr:row>
      <xdr:rowOff>155863</xdr:rowOff>
    </xdr:from>
    <xdr:ext cx="4468090" cy="115660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id="{1C388B11-0701-4E38-987D-69785F9C711C}"/>
                </a:ext>
              </a:extLst>
            </xdr:cNvPr>
            <xdr:cNvSpPr txBox="1"/>
          </xdr:nvSpPr>
          <xdr:spPr>
            <a:xfrm>
              <a:off x="6981826" y="51152713"/>
              <a:ext cx="4468090" cy="11566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E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ES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nary>
                                      <m:naryPr>
                                        <m:chr m:val="∑"/>
                                        <m:subHide m:val="on"/>
                                        <m:supHide m:val="on"/>
                                        <m:ctrlPr>
                                          <a:rPr lang="es-ES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𝐾𝑔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𝑚𝑎𝑡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.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𝑟𝑒𝑐𝑢𝑝𝑒𝑟𝑎𝑏𝑙𝑒</m:t>
                                        </m:r>
                                      </m:e>
                                    </m:nary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𝑉𝐵</m:t>
                                    </m:r>
                                  </m:num>
                                  <m:den>
                                    <m:nary>
                                      <m:naryPr>
                                        <m:chr m:val="∑"/>
                                        <m:subHide m:val="on"/>
                                        <m:supHide m:val="on"/>
                                        <m:ctrlPr>
                                          <a:rPr lang="es-ES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𝐾𝑔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𝑚𝑎𝑡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.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𝑔𝑒𝑛𝑒𝑟𝑎𝑑𝑜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𝑉𝐵</m:t>
                                        </m:r>
                                      </m:e>
                                    </m:nary>
                                  </m:den>
                                </m:f>
                              </m:e>
                            </m:d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nary>
                                      <m:naryPr>
                                        <m:chr m:val="∑"/>
                                        <m:subHide m:val="on"/>
                                        <m:supHide m:val="on"/>
                                        <m:ctrlP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𝐾𝑔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𝑚𝑎𝑡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.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𝑟𝑒𝑐𝑢𝑝𝑒𝑟𝑎𝑏𝑙𝑒𝑉𝐴</m:t>
                                        </m:r>
                                      </m:e>
                                    </m:nary>
                                  </m:num>
                                  <m:den>
                                    <m:nary>
                                      <m:naryPr>
                                        <m:chr m:val="∑"/>
                                        <m:subHide m:val="on"/>
                                        <m:supHide m:val="on"/>
                                        <m:ctrlP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𝐾𝑔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𝑚𝑎𝑡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.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𝑔𝑒𝑛𝑒𝑟𝑎𝑑𝑜𝑉𝐴</m:t>
                                        </m:r>
                                      </m:e>
                                    </m:nary>
                                  </m:den>
                                </m:f>
                              </m:e>
                            </m:d>
                          </m:num>
                          <m:den>
                            <m:d>
                              <m:dPr>
                                <m:ctrlP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ES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nary>
                                      <m:naryPr>
                                        <m:chr m:val="∑"/>
                                        <m:subHide m:val="on"/>
                                        <m:supHide m:val="on"/>
                                        <m:ctrlPr>
                                          <a:rPr lang="es-ES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𝐾𝑔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𝑚𝑎𝑡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.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𝑟𝑒𝑐𝑢𝑝𝑒𝑟𝑎𝑏𝑙𝑒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𝑉𝐵</m:t>
                                        </m:r>
                                      </m:e>
                                    </m:nary>
                                  </m:num>
                                  <m:den>
                                    <m:nary>
                                      <m:naryPr>
                                        <m:chr m:val="∑"/>
                                        <m:subHide m:val="on"/>
                                        <m:supHide m:val="on"/>
                                        <m:ctrlPr>
                                          <a:rPr lang="es-ES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𝐾𝑔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𝑚𝑎𝑡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.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𝑔𝑒𝑛𝑒𝑟𝑎𝑑𝑜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𝑉𝐵</m:t>
                                        </m:r>
                                      </m:e>
                                    </m:nary>
                                  </m:den>
                                </m:f>
                              </m:e>
                            </m:d>
                          </m:den>
                        </m:f>
                      </m:e>
                    </m:d>
                    <m:r>
                      <a:rPr lang="es-ES" sz="11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 100</m:t>
                    </m:r>
                  </m:oMath>
                </m:oMathPara>
              </a14:m>
              <a:endParaRPr lang="es-ES" sz="1100"/>
            </a:p>
          </xdr:txBody>
        </xdr:sp>
      </mc:Choice>
      <mc:Fallback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id="{1C388B11-0701-4E38-987D-69785F9C711C}"/>
                </a:ext>
              </a:extLst>
            </xdr:cNvPr>
            <xdr:cNvSpPr txBox="1"/>
          </xdr:nvSpPr>
          <xdr:spPr>
            <a:xfrm>
              <a:off x="6981826" y="51152713"/>
              <a:ext cx="4468090" cy="11566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((((∑▒〖𝐾𝑔 𝑚𝑎𝑡.𝑟𝑒𝑐𝑢𝑝𝑒𝑟𝑎𝑏𝑙𝑒〗  𝑉𝐵)/(∑▒〖𝐾𝑔 𝑚𝑎𝑡.𝑔𝑒𝑛𝑒𝑟𝑎𝑑𝑜 𝑉𝐵〗))−((∑▒〖𝐾𝑔 𝑚𝑎𝑡.𝑟𝑒𝑐𝑢𝑝𝑒𝑟𝑎𝑏𝑙𝑒𝑉𝐴〗)/(∑▒〖𝐾𝑔 𝑚𝑎𝑡.𝑔𝑒𝑛𝑒𝑟𝑎𝑑𝑜𝑉𝐴〗)))/(((∑▒〖𝐾𝑔 𝑚𝑎𝑡.𝑟𝑒𝑐𝑢𝑝𝑒𝑟𝑎𝑏𝑙𝑒 𝑉𝐵〗)/(∑▒〖𝐾𝑔 𝑚𝑎𝑡.𝑔𝑒𝑛𝑒𝑟𝑎𝑑𝑜 𝑉𝐵〗)) ))𝑥 100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4</xdr:col>
      <xdr:colOff>17318</xdr:colOff>
      <xdr:row>49</xdr:row>
      <xdr:rowOff>259773</xdr:rowOff>
    </xdr:from>
    <xdr:ext cx="4444999" cy="83127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AF3A5609-BE8F-48F6-B626-B5D187089B66}"/>
                </a:ext>
              </a:extLst>
            </xdr:cNvPr>
            <xdr:cNvSpPr txBox="1"/>
          </xdr:nvSpPr>
          <xdr:spPr>
            <a:xfrm>
              <a:off x="7103918" y="52437723"/>
              <a:ext cx="4444999" cy="8312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ES" sz="105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ES" sz="105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es-ES" sz="105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ES" sz="105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nary>
                                      <m:naryPr>
                                        <m:chr m:val="∑"/>
                                        <m:subHide m:val="on"/>
                                        <m:supHide m:val="on"/>
                                        <m:ctrlPr>
                                          <a:rPr lang="es-ES" sz="105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  <m:t>𝑈𝑑</m:t>
                                        </m:r>
                                        <m: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  <m:t>𝑟𝑒𝑠𝑚𝑎𝑠</m:t>
                                        </m:r>
                                      </m:e>
                                    </m:nary>
                                    <m:r>
                                      <a:rPr lang="es-ES" sz="1050" b="0" i="1">
                                        <a:latin typeface="Cambria Math" panose="02040503050406030204" pitchFamily="18" charset="0"/>
                                      </a:rPr>
                                      <m:t>𝑠𝑜𝑙𝑖𝑐𝑖𝑡𝑎𝑑𝑎𝑠</m:t>
                                    </m:r>
                                    <m:r>
                                      <a:rPr lang="es-ES" sz="1050" b="0" i="1"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  <m:r>
                                      <a:rPr lang="es-ES" sz="1050" b="0" i="1">
                                        <a:latin typeface="Cambria Math" panose="02040503050406030204" pitchFamily="18" charset="0"/>
                                      </a:rPr>
                                      <m:t>𝑉𝐵</m:t>
                                    </m:r>
                                  </m:num>
                                  <m:den>
                                    <m:nary>
                                      <m:naryPr>
                                        <m:chr m:val="∑"/>
                                        <m:subHide m:val="on"/>
                                        <m:supHide m:val="on"/>
                                        <m:ctrlPr>
                                          <a:rPr lang="es-ES" sz="105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sSup>
                                          <m:sSupPr>
                                            <m:ctrlPr>
                                              <a:rPr lang="es-ES" sz="1050" i="1">
                                                <a:latin typeface="Cambria Math" panose="02040503050406030204" pitchFamily="18" charset="0"/>
                                              </a:rPr>
                                            </m:ctrlPr>
                                          </m:sSupPr>
                                          <m:e>
                                            <m:r>
                                              <a:rPr lang="es-ES" sz="1050" b="0" i="1">
                                                <a:latin typeface="Cambria Math" panose="02040503050406030204" pitchFamily="18" charset="0"/>
                                              </a:rPr>
                                              <m:t>𝑀</m:t>
                                            </m:r>
                                          </m:e>
                                          <m:sup>
                                            <m:r>
                                              <a:rPr lang="es-ES" sz="1050" b="0" i="1">
                                                <a:latin typeface="Cambria Math" panose="02040503050406030204" pitchFamily="18" charset="0"/>
                                              </a:rPr>
                                              <m:t>3</m:t>
                                            </m:r>
                                          </m:sup>
                                        </m:sSup>
                                        <m: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  <m:t>𝑔𝑒𝑛𝑒𝑟𝑎𝑑𝑜𝑠</m:t>
                                        </m:r>
                                        <m: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  <m:t>𝑉𝐵</m:t>
                                        </m:r>
                                      </m:e>
                                    </m:nary>
                                  </m:den>
                                </m:f>
                              </m:e>
                            </m:d>
                            <m:r>
                              <a:rPr lang="es-ES" sz="105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es-ES" sz="105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ES" sz="105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nary>
                                      <m:naryPr>
                                        <m:chr m:val="∑"/>
                                        <m:subHide m:val="on"/>
                                        <m:supHide m:val="on"/>
                                        <m:ctrlP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  <m:t>𝑈𝑑</m:t>
                                        </m:r>
                                        <m: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  <m:t>𝑟𝑒𝑠𝑚𝑎𝑠</m:t>
                                        </m:r>
                                        <m: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  <m:t>𝑠𝑜𝑙𝑖𝑐𝑖𝑡𝑎𝑑𝑎𝑠𝑉𝐴</m:t>
                                        </m:r>
                                      </m:e>
                                    </m:nary>
                                  </m:num>
                                  <m:den>
                                    <m:nary>
                                      <m:naryPr>
                                        <m:chr m:val="∑"/>
                                        <m:subHide m:val="on"/>
                                        <m:supHide m:val="on"/>
                                        <m:ctrlP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sSup>
                                          <m:sSupPr>
                                            <m:ctrlPr>
                                              <a:rPr lang="es-ES" sz="1050" b="0" i="1">
                                                <a:latin typeface="Cambria Math" panose="02040503050406030204" pitchFamily="18" charset="0"/>
                                              </a:rPr>
                                            </m:ctrlPr>
                                          </m:sSupPr>
                                          <m:e>
                                            <m:r>
                                              <a:rPr lang="es-ES" sz="1050" b="0" i="1">
                                                <a:latin typeface="Cambria Math" panose="02040503050406030204" pitchFamily="18" charset="0"/>
                                              </a:rPr>
                                              <m:t>𝑀</m:t>
                                            </m:r>
                                          </m:e>
                                          <m:sup>
                                            <m:r>
                                              <a:rPr lang="es-ES" sz="1050" b="0" i="1">
                                                <a:latin typeface="Cambria Math" panose="02040503050406030204" pitchFamily="18" charset="0"/>
                                              </a:rPr>
                                              <m:t>3</m:t>
                                            </m:r>
                                          </m:sup>
                                        </m:sSup>
                                        <m: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  <m:t>𝑔𝑒𝑛𝑒𝑟𝑎𝑑𝑜𝑠</m:t>
                                        </m:r>
                                        <m: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  <m:t>𝑉𝐴</m:t>
                                        </m:r>
                                      </m:e>
                                    </m:nary>
                                  </m:den>
                                </m:f>
                              </m:e>
                            </m:d>
                          </m:num>
                          <m:den>
                            <m:d>
                              <m:dPr>
                                <m:ctrlPr>
                                  <a:rPr lang="es-ES" sz="105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ES" sz="105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nary>
                                      <m:naryPr>
                                        <m:chr m:val="∑"/>
                                        <m:subHide m:val="on"/>
                                        <m:supHide m:val="on"/>
                                        <m:ctrlPr>
                                          <a:rPr lang="es-ES" sz="105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  <m:t>𝑈𝑑</m:t>
                                        </m:r>
                                        <m: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  <m:t>𝑟𝑒𝑠𝑚𝑎𝑠</m:t>
                                        </m:r>
                                        <m: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  <m:t>𝑠𝑜𝑙𝑖𝑐𝑖𝑡𝑎𝑑𝑎𝑠</m:t>
                                        </m:r>
                                        <m: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  <m:t>𝑉𝐵</m:t>
                                        </m:r>
                                      </m:e>
                                    </m:nary>
                                  </m:num>
                                  <m:den>
                                    <m:nary>
                                      <m:naryPr>
                                        <m:chr m:val="∑"/>
                                        <m:subHide m:val="on"/>
                                        <m:supHide m:val="on"/>
                                        <m:ctrlPr>
                                          <a:rPr lang="es-ES" sz="105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sSup>
                                          <m:sSupPr>
                                            <m:ctrlPr>
                                              <a:rPr lang="es-ES" sz="1050" i="1">
                                                <a:latin typeface="Cambria Math" panose="02040503050406030204" pitchFamily="18" charset="0"/>
                                              </a:rPr>
                                            </m:ctrlPr>
                                          </m:sSupPr>
                                          <m:e>
                                            <m:r>
                                              <a:rPr lang="es-ES" sz="1050" b="0" i="1">
                                                <a:latin typeface="Cambria Math" panose="02040503050406030204" pitchFamily="18" charset="0"/>
                                              </a:rPr>
                                              <m:t>𝑀</m:t>
                                            </m:r>
                                          </m:e>
                                          <m:sup>
                                            <m:r>
                                              <a:rPr lang="es-ES" sz="1050" b="0" i="1">
                                                <a:latin typeface="Cambria Math" panose="02040503050406030204" pitchFamily="18" charset="0"/>
                                              </a:rPr>
                                              <m:t>3</m:t>
                                            </m:r>
                                          </m:sup>
                                        </m:sSup>
                                        <m: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  <m:t>𝑔𝑒𝑛𝑒𝑟𝑎𝑑𝑜𝑠</m:t>
                                        </m:r>
                                        <m: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050" b="0" i="1">
                                            <a:latin typeface="Cambria Math" panose="02040503050406030204" pitchFamily="18" charset="0"/>
                                          </a:rPr>
                                          <m:t>𝑉𝐵</m:t>
                                        </m:r>
                                      </m:e>
                                    </m:nary>
                                  </m:den>
                                </m:f>
                              </m:e>
                            </m:d>
                          </m:den>
                        </m:f>
                      </m:e>
                    </m:d>
                    <m:r>
                      <a:rPr lang="es-ES" sz="105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s-ES" sz="1050" b="0" i="1">
                        <a:latin typeface="Cambria Math" panose="02040503050406030204" pitchFamily="18" charset="0"/>
                      </a:rPr>
                      <m:t> 100</m:t>
                    </m:r>
                  </m:oMath>
                </m:oMathPara>
              </a14:m>
              <a:endParaRPr lang="es-ES" sz="1050"/>
            </a:p>
          </xdr:txBody>
        </xdr:sp>
      </mc:Choice>
      <mc:Fallback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AF3A5609-BE8F-48F6-B626-B5D187089B66}"/>
                </a:ext>
              </a:extLst>
            </xdr:cNvPr>
            <xdr:cNvSpPr txBox="1"/>
          </xdr:nvSpPr>
          <xdr:spPr>
            <a:xfrm>
              <a:off x="7103918" y="52437723"/>
              <a:ext cx="4444999" cy="8312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ES" sz="1050" b="0" i="0">
                  <a:latin typeface="Cambria Math" panose="02040503050406030204" pitchFamily="18" charset="0"/>
                </a:rPr>
                <a:t>((((∑▒〖𝑈𝑑 𝑟𝑒𝑠𝑚𝑎𝑠〗 𝑠𝑜𝑙𝑖𝑐𝑖𝑡𝑎𝑑𝑎𝑠 𝑉𝐵)/(∑▒〖𝑀^3 𝑔𝑒𝑛𝑒𝑟𝑎𝑑𝑜𝑠 𝑉𝐵〗))−((∑▒〖 𝑈𝑑 𝑟𝑒𝑠𝑚𝑎𝑠 𝑠𝑜𝑙𝑖𝑐𝑖𝑡𝑎𝑑𝑎𝑠𝑉𝐴〗)/(∑▒〖𝑀^3 𝑔𝑒𝑛𝑒𝑟𝑎𝑑𝑜𝑠 𝑉𝐴〗)))/(((∑▒〖𝑈𝑑 𝑟𝑒𝑠𝑚𝑎𝑠 𝑠𝑜𝑙𝑖𝑐𝑖𝑡𝑎𝑑𝑎𝑠 𝑉𝐵〗)/(∑▒〖𝑀^3 𝑔𝑒𝑛𝑒𝑟𝑎𝑑𝑜𝑠 𝑉𝐵〗)) ))𝑥 100</a:t>
              </a:r>
              <a:endParaRPr lang="es-ES" sz="1050"/>
            </a:p>
          </xdr:txBody>
        </xdr:sp>
      </mc:Fallback>
    </mc:AlternateContent>
    <xdr:clientData/>
  </xdr:oneCellAnchor>
  <xdr:oneCellAnchor>
    <xdr:from>
      <xdr:col>3</xdr:col>
      <xdr:colOff>2130136</xdr:colOff>
      <xdr:row>50</xdr:row>
      <xdr:rowOff>242455</xdr:rowOff>
    </xdr:from>
    <xdr:ext cx="4537365" cy="65332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id="{1AEA6404-687C-4AAB-80E2-5BCC09788095}"/>
                </a:ext>
              </a:extLst>
            </xdr:cNvPr>
            <xdr:cNvSpPr txBox="1"/>
          </xdr:nvSpPr>
          <xdr:spPr>
            <a:xfrm>
              <a:off x="7016461" y="53601505"/>
              <a:ext cx="4537365" cy="653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E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ES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nary>
                                      <m:naryPr>
                                        <m:chr m:val="∑"/>
                                        <m:subHide m:val="on"/>
                                        <m:supHide m:val="on"/>
                                        <m:ctrlPr>
                                          <a:rPr lang="es-ES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𝑘𝑊</m:t>
                                        </m:r>
                                      </m:e>
                                    </m:nary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𝑐𝑜𝑛𝑠𝑢𝑚𝑖𝑑𝑜𝑠</m:t>
                                    </m:r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𝑉𝐵</m:t>
                                    </m:r>
                                  </m:num>
                                  <m:den>
                                    <m:nary>
                                      <m:naryPr>
                                        <m:chr m:val="∑"/>
                                        <m:subHide m:val="on"/>
                                        <m:supHide m:val="on"/>
                                        <m:ctrlPr>
                                          <a:rPr lang="es-ES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es-CO" sz="1100" b="0" i="1">
                                            <a:latin typeface="Cambria Math" panose="02040503050406030204" pitchFamily="18" charset="0"/>
                                          </a:rPr>
                                          <m:t>𝑃𝑒𝑟𝑠𝑜𝑛𝑎𝑙</m:t>
                                        </m:r>
                                        <m:r>
                                          <a:rPr lang="es-CO" sz="110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CO" sz="1100" b="0" i="1">
                                            <a:latin typeface="Cambria Math" panose="02040503050406030204" pitchFamily="18" charset="0"/>
                                          </a:rPr>
                                          <m:t>𝑙𝑎𝑏𝑜𝑟𝑎𝑛𝑑𝑜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𝑉𝐵</m:t>
                                        </m:r>
                                      </m:e>
                                    </m:nary>
                                  </m:den>
                                </m:f>
                              </m:e>
                            </m:d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nary>
                                      <m:naryPr>
                                        <m:chr m:val="∑"/>
                                        <m:subHide m:val="on"/>
                                        <m:supHide m:val="on"/>
                                        <m:ctrlP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𝑘𝑊𝑐𝑜𝑛𝑠𝑢𝑚𝑖𝑑𝑜𝑠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𝑉𝐴</m:t>
                                        </m:r>
                                      </m:e>
                                    </m:nary>
                                  </m:num>
                                  <m:den>
                                    <m:nary>
                                      <m:naryPr>
                                        <m:chr m:val="∑"/>
                                        <m:subHide m:val="on"/>
                                        <m:supHide m:val="on"/>
                                        <m:ctrlP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𝑃𝑒𝑟𝑠𝑜𝑛𝑎𝑙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𝑙𝑎𝑏𝑜𝑟𝑎𝑛𝑑𝑜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 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𝑉𝐴</m:t>
                                        </m:r>
                                      </m:e>
                                    </m:nary>
                                  </m:den>
                                </m:f>
                              </m:e>
                            </m:d>
                          </m:num>
                          <m:den>
                            <m:d>
                              <m:dPr>
                                <m:ctrlP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ES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nary>
                                      <m:naryPr>
                                        <m:chr m:val="∑"/>
                                        <m:subHide m:val="on"/>
                                        <m:supHide m:val="on"/>
                                        <m:ctrlPr>
                                          <a:rPr lang="es-ES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𝑘𝑊𝑐𝑜𝑛𝑠𝑢𝑚𝑖𝑑𝑜𝑠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𝑉𝐵</m:t>
                                        </m:r>
                                      </m:e>
                                    </m:nary>
                                  </m:num>
                                  <m:den>
                                    <m:nary>
                                      <m:naryPr>
                                        <m:chr m:val="∑"/>
                                        <m:subHide m:val="on"/>
                                        <m:supHide m:val="on"/>
                                        <m:ctrlPr>
                                          <a:rPr lang="es-ES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𝑃𝑒𝑟𝑠𝑜𝑛𝑎𝑙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𝑙𝑎𝑏𝑜𝑟𝑎𝑛𝑑𝑜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𝑉𝐵</m:t>
                                        </m:r>
                                      </m:e>
                                    </m:nary>
                                  </m:den>
                                </m:f>
                              </m:e>
                            </m:d>
                          </m:den>
                        </m:f>
                      </m:e>
                    </m:d>
                    <m:r>
                      <a:rPr lang="es-ES" sz="11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 100</m:t>
                    </m:r>
                  </m:oMath>
                </m:oMathPara>
              </a14:m>
              <a:endParaRPr lang="es-ES" sz="1100"/>
            </a:p>
          </xdr:txBody>
        </xdr:sp>
      </mc:Choice>
      <mc:Fallback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id="{1AEA6404-687C-4AAB-80E2-5BCC09788095}"/>
                </a:ext>
              </a:extLst>
            </xdr:cNvPr>
            <xdr:cNvSpPr txBox="1"/>
          </xdr:nvSpPr>
          <xdr:spPr>
            <a:xfrm>
              <a:off x="7016461" y="53601505"/>
              <a:ext cx="4537365" cy="653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((((∑▒𝑘𝑊 𝑐𝑜𝑛𝑠𝑢𝑚𝑖𝑑𝑜𝑠 𝑉𝐵)/(∑▒〖</a:t>
              </a:r>
              <a:r>
                <a:rPr lang="es-CO" sz="1100" b="0" i="0">
                  <a:latin typeface="Cambria Math" panose="02040503050406030204" pitchFamily="18" charset="0"/>
                </a:rPr>
                <a:t>𝑃𝑒𝑟𝑠𝑜𝑛𝑎𝑙 𝑙𝑎𝑏𝑜𝑟𝑎𝑛𝑑𝑜</a:t>
              </a:r>
              <a:r>
                <a:rPr lang="es-ES" sz="1100" b="0" i="0">
                  <a:latin typeface="Cambria Math" panose="02040503050406030204" pitchFamily="18" charset="0"/>
                </a:rPr>
                <a:t> 𝑉𝐵〗))−((∑▒〖𝑘𝑊𝑐𝑜𝑛𝑠𝑢𝑚𝑖𝑑𝑜𝑠 𝑉𝐴〗)/(∑▒〖𝑃𝑒𝑟𝑠𝑜𝑛𝑎𝑙 𝑙𝑎𝑏𝑜𝑟𝑎𝑛𝑑𝑜  𝑉𝐴〗)))/(((∑▒〖𝑘𝑊𝑐𝑜𝑛𝑠𝑢𝑚𝑖𝑑𝑜𝑠 𝑉𝐵〗)/(∑▒〖𝑃𝑒𝑟𝑠𝑜𝑛𝑎𝑙 𝑙𝑎𝑏𝑜𝑟𝑎𝑛𝑑𝑜 𝑉𝐵〗)) ))𝑥 100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2026227</xdr:colOff>
      <xdr:row>51</xdr:row>
      <xdr:rowOff>225136</xdr:rowOff>
    </xdr:from>
    <xdr:ext cx="4745024" cy="66902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39A1AA6-46DD-44A7-87A6-1291736F1104}"/>
                </a:ext>
              </a:extLst>
            </xdr:cNvPr>
            <xdr:cNvSpPr txBox="1"/>
          </xdr:nvSpPr>
          <xdr:spPr>
            <a:xfrm>
              <a:off x="6912552" y="54765286"/>
              <a:ext cx="4745024" cy="6690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E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ES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nary>
                                      <m:naryPr>
                                        <m:chr m:val="∑"/>
                                        <m:subHide m:val="on"/>
                                        <m:supHide m:val="on"/>
                                        <m:ctrlPr>
                                          <a:rPr lang="es-ES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sSup>
                                          <m:sSupPr>
                                            <m:ctrlPr>
                                              <a:rPr lang="es-ES" sz="1100" i="1">
                                                <a:latin typeface="Cambria Math" panose="02040503050406030204" pitchFamily="18" charset="0"/>
                                              </a:rPr>
                                            </m:ctrlPr>
                                          </m:sSupPr>
                                          <m:e>
                                            <m:r>
                                              <a:rPr lang="es-ES" sz="1100" b="0" i="1">
                                                <a:latin typeface="Cambria Math" panose="02040503050406030204" pitchFamily="18" charset="0"/>
                                              </a:rPr>
                                              <m:t>𝑀</m:t>
                                            </m:r>
                                          </m:e>
                                          <m:sup>
                                            <m:r>
                                              <a:rPr lang="es-ES" sz="1100" b="0" i="1">
                                                <a:latin typeface="Cambria Math" panose="02040503050406030204" pitchFamily="18" charset="0"/>
                                              </a:rPr>
                                              <m:t>3</m:t>
                                            </m:r>
                                          </m:sup>
                                        </m:sSup>
                                      </m:e>
                                    </m:nary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𝑐𝑜𝑛𝑠𝑢𝑚𝑖𝑑𝑜𝑠</m:t>
                                    </m:r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  <m: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  <m:t>𝑉𝐵</m:t>
                                    </m:r>
                                  </m:num>
                                  <m:den>
                                    <m:nary>
                                      <m:naryPr>
                                        <m:chr m:val="∑"/>
                                        <m:subHide m:val="on"/>
                                        <m:supHide m:val="on"/>
                                        <m:ctrlPr>
                                          <a:rPr lang="es-ES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es-ES" sz="1100" i="1">
                                            <a:latin typeface="Cambria Math" panose="02040503050406030204" pitchFamily="18" charset="0"/>
                                          </a:rPr>
                                          <m:t>𝑃𝑒𝑟𝑠𝑜𝑛𝑎𝑙</m:t>
                                        </m:r>
                                        <m:r>
                                          <a:rPr lang="es-ES" sz="110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100" i="1">
                                            <a:latin typeface="Cambria Math" panose="02040503050406030204" pitchFamily="18" charset="0"/>
                                          </a:rPr>
                                          <m:t>𝑙𝑎𝑏𝑜𝑟𝑎𝑛𝑑𝑜</m:t>
                                        </m:r>
                                        <m:r>
                                          <a:rPr lang="es-ES" sz="110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𝑉𝐵</m:t>
                                        </m:r>
                                      </m:e>
                                    </m:nary>
                                  </m:den>
                                </m:f>
                              </m:e>
                            </m:d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E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nary>
                                      <m:naryPr>
                                        <m:chr m:val="∑"/>
                                        <m:subHide m:val="on"/>
                                        <m:supHide m:val="on"/>
                                        <m:ctrlP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sSup>
                                          <m:sSupPr>
                                            <m:ctrlPr>
                                              <a:rPr lang="es-ES" sz="1100" b="0" i="1">
                                                <a:latin typeface="Cambria Math" panose="02040503050406030204" pitchFamily="18" charset="0"/>
                                              </a:rPr>
                                            </m:ctrlPr>
                                          </m:sSupPr>
                                          <m:e>
                                            <m:r>
                                              <a:rPr lang="es-ES" sz="1100" b="0" i="1">
                                                <a:latin typeface="Cambria Math" panose="02040503050406030204" pitchFamily="18" charset="0"/>
                                              </a:rPr>
                                              <m:t>𝑀</m:t>
                                            </m:r>
                                          </m:e>
                                          <m:sup>
                                            <m:r>
                                              <a:rPr lang="es-ES" sz="1100" b="0" i="1">
                                                <a:latin typeface="Cambria Math" panose="02040503050406030204" pitchFamily="18" charset="0"/>
                                              </a:rPr>
                                              <m:t>3</m:t>
                                            </m:r>
                                          </m:sup>
                                        </m:sSup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𝑐𝑜𝑛𝑠𝑢𝑚𝑖𝑑𝑜𝑠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𝑉𝐴</m:t>
                                        </m:r>
                                      </m:e>
                                    </m:nary>
                                  </m:num>
                                  <m:den>
                                    <m:nary>
                                      <m:naryPr>
                                        <m:chr m:val="∑"/>
                                        <m:subHide m:val="on"/>
                                        <m:supHide m:val="on"/>
                                        <m:ctrlP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𝑃𝑒𝑟𝑠𝑜𝑛𝑎𝑙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𝑙𝑎𝑏𝑜𝑟𝑎𝑛𝑑𝑜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𝑉𝐴</m:t>
                                        </m:r>
                                      </m:e>
                                    </m:nary>
                                  </m:den>
                                </m:f>
                              </m:e>
                            </m:d>
                          </m:num>
                          <m:den>
                            <m:d>
                              <m:dPr>
                                <m:ctrlPr>
                                  <a:rPr lang="es-ES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ES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nary>
                                      <m:naryPr>
                                        <m:chr m:val="∑"/>
                                        <m:subHide m:val="on"/>
                                        <m:supHide m:val="on"/>
                                        <m:ctrlPr>
                                          <a:rPr lang="es-ES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sSup>
                                          <m:sSupPr>
                                            <m:ctrlPr>
                                              <a:rPr lang="es-ES" sz="1100" i="1">
                                                <a:latin typeface="Cambria Math" panose="02040503050406030204" pitchFamily="18" charset="0"/>
                                              </a:rPr>
                                            </m:ctrlPr>
                                          </m:sSupPr>
                                          <m:e>
                                            <m:r>
                                              <a:rPr lang="es-ES" sz="1100" b="0" i="1">
                                                <a:latin typeface="Cambria Math" panose="02040503050406030204" pitchFamily="18" charset="0"/>
                                              </a:rPr>
                                              <m:t>𝑀</m:t>
                                            </m:r>
                                          </m:e>
                                          <m:sup>
                                            <m:r>
                                              <a:rPr lang="es-ES" sz="1100" b="0" i="1">
                                                <a:latin typeface="Cambria Math" panose="02040503050406030204" pitchFamily="18" charset="0"/>
                                              </a:rPr>
                                              <m:t>3</m:t>
                                            </m:r>
                                          </m:sup>
                                        </m:sSup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𝑐𝑜𝑛𝑠𝑢𝑚𝑖𝑑𝑜𝑠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𝑉𝐵</m:t>
                                        </m:r>
                                      </m:e>
                                    </m:nary>
                                  </m:num>
                                  <m:den>
                                    <m:nary>
                                      <m:naryPr>
                                        <m:chr m:val="∑"/>
                                        <m:subHide m:val="on"/>
                                        <m:supHide m:val="on"/>
                                        <m:ctrlPr>
                                          <a:rPr lang="es-ES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𝑃𝑒𝑟𝑠𝑜𝑛𝑎𝑙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𝑙𝑎𝑏𝑜𝑟𝑎𝑛𝑑𝑜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ES" sz="1100" b="0" i="1">
                                            <a:latin typeface="Cambria Math" panose="02040503050406030204" pitchFamily="18" charset="0"/>
                                          </a:rPr>
                                          <m:t>𝑉𝐵</m:t>
                                        </m:r>
                                      </m:e>
                                    </m:nary>
                                  </m:den>
                                </m:f>
                              </m:e>
                            </m:d>
                          </m:den>
                        </m:f>
                      </m:e>
                    </m:d>
                    <m:r>
                      <a:rPr lang="es-ES" sz="11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 100</m:t>
                    </m:r>
                  </m:oMath>
                </m:oMathPara>
              </a14:m>
              <a:endParaRPr lang="es-ES" sz="1100"/>
            </a:p>
          </xdr:txBody>
        </xdr:sp>
      </mc:Choice>
      <mc:Fallback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39A1AA6-46DD-44A7-87A6-1291736F1104}"/>
                </a:ext>
              </a:extLst>
            </xdr:cNvPr>
            <xdr:cNvSpPr txBox="1"/>
          </xdr:nvSpPr>
          <xdr:spPr>
            <a:xfrm>
              <a:off x="6912552" y="54765286"/>
              <a:ext cx="4745024" cy="6690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((((∑▒𝑀^3  𝑐𝑜𝑛𝑠𝑢𝑚𝑖𝑑𝑜𝑠 𝑉𝐵)/(∑▒〖</a:t>
              </a:r>
              <a:r>
                <a:rPr lang="es-ES" sz="1100" i="0">
                  <a:latin typeface="Cambria Math" panose="02040503050406030204" pitchFamily="18" charset="0"/>
                </a:rPr>
                <a:t>𝑃𝑒𝑟𝑠𝑜𝑛𝑎𝑙 𝑙𝑎𝑏𝑜𝑟𝑎𝑛𝑑𝑜 </a:t>
              </a:r>
              <a:r>
                <a:rPr lang="es-ES" sz="1100" b="0" i="0">
                  <a:latin typeface="Cambria Math" panose="02040503050406030204" pitchFamily="18" charset="0"/>
                </a:rPr>
                <a:t>𝑉𝐵〗))−((∑▒〖𝑀^3 𝑐𝑜𝑛𝑠𝑢𝑚𝑖𝑑𝑜𝑠 𝑉𝐴〗)/(∑▒〖𝑃𝑒𝑟𝑠𝑜𝑛𝑎𝑙 𝑙𝑎𝑏𝑜𝑟𝑎𝑛𝑑𝑜 𝑉𝐴〗)))/(((∑▒〖𝑀^3 𝑐𝑜𝑛𝑠𝑢𝑚𝑖𝑑𝑜𝑠 𝑉𝐵〗)/(∑▒〖𝑃𝑒𝑟𝑠𝑜𝑛𝑎𝑙 𝑙𝑎𝑏𝑜𝑟𝑎𝑛𝑑𝑜 𝑉𝐵〗)) ))𝑥 100</a:t>
              </a:r>
              <a:endParaRPr lang="es-ES" sz="11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m/Documents/COPIA-DE-RESPALDO/DOCUMENTOS%20IBAL-20-12-2021/DOCUMENTOS%20PROCESOS%202022/3.%20%20SIG/2023/INDICADORES%202023/CONSOLIDADO%20INDICADORE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 2019"/>
      <sheetName val="INDICADORES 2020"/>
      <sheetName val="INDICADORES 2021"/>
      <sheetName val="INDICADORES 2022 REVISION"/>
      <sheetName val="INDICADORES 2023"/>
      <sheetName val="G_OBJ_2022"/>
      <sheetName val="Hoja1"/>
    </sheetNames>
    <sheetDataSet>
      <sheetData sheetId="0"/>
      <sheetData sheetId="1"/>
      <sheetData sheetId="2">
        <row r="72">
          <cell r="C72" t="str">
            <v>COMITÉ DE CONVIVENCIA LABORAL</v>
          </cell>
          <cell r="Y72">
            <v>1</v>
          </cell>
        </row>
        <row r="73">
          <cell r="C73" t="str">
            <v>CUMPLIMIENTO DE CAPACITACIONES DEL SG SST</v>
          </cell>
          <cell r="Y73">
            <v>1</v>
          </cell>
        </row>
        <row r="74">
          <cell r="C74" t="str">
            <v>GESTIÓN DEL COPASST</v>
          </cell>
          <cell r="Y74">
            <v>1</v>
          </cell>
        </row>
        <row r="75">
          <cell r="C75" t="str">
            <v>INDICE DE FRECUENCIA ACCIDENTES DE TRABAJO</v>
          </cell>
          <cell r="Y75">
            <v>1</v>
          </cell>
        </row>
        <row r="76">
          <cell r="C76" t="str">
            <v>PROGRAMA BASADO EN EL COMPORTAMIENTO HUMANO</v>
          </cell>
          <cell r="Y76">
            <v>1</v>
          </cell>
        </row>
        <row r="77">
          <cell r="C77" t="str">
            <v>SIMULACROS</v>
          </cell>
          <cell r="Y77">
            <v>1</v>
          </cell>
        </row>
        <row r="78">
          <cell r="C78" t="str">
            <v>CAPACITACIONES A BRIGADISTAS</v>
          </cell>
          <cell r="Y78">
            <v>1</v>
          </cell>
        </row>
      </sheetData>
      <sheetData sheetId="3">
        <row r="8">
          <cell r="C8" t="str">
            <v>INDICE DE CONTINUIDAD</v>
          </cell>
          <cell r="Z8">
            <v>1.0285011574074074</v>
          </cell>
        </row>
        <row r="9">
          <cell r="C9" t="str">
            <v>COBERTURA DE ACUEDUCTO</v>
          </cell>
          <cell r="Z9">
            <v>0.90646258503401356</v>
          </cell>
        </row>
        <row r="10">
          <cell r="C10" t="str">
            <v>INDICE DE MICROMEDICION</v>
          </cell>
          <cell r="Z10" t="str">
            <v/>
          </cell>
        </row>
        <row r="11">
          <cell r="C11" t="str">
            <v>IRCA 
(Indice del Riesgo de Calidad del Agua)</v>
          </cell>
          <cell r="Z11">
            <v>1</v>
          </cell>
        </row>
        <row r="12">
          <cell r="C12" t="str">
            <v>IPUF
(Indice de pérdidas por usuario facturado)</v>
          </cell>
          <cell r="Z12">
            <v>0.96628254374733269</v>
          </cell>
        </row>
        <row r="13">
          <cell r="C13" t="str">
            <v xml:space="preserve"> IRABA 
(Indice de Riesgo por Abastecimiento de Agua Potable)</v>
          </cell>
          <cell r="Z13">
            <v>1</v>
          </cell>
        </row>
        <row r="14">
          <cell r="C14" t="str">
            <v>DIAS DE STOCK QUIMICOS (DSQ)</v>
          </cell>
          <cell r="Z14">
            <v>1</v>
          </cell>
        </row>
        <row r="15">
          <cell r="C15" t="str">
            <v>EFICIENCIA EN DOSIFICACION (ED)</v>
          </cell>
          <cell r="Z15">
            <v>1</v>
          </cell>
        </row>
        <row r="16">
          <cell r="C16" t="str">
            <v xml:space="preserve">REPOSICION DE REDES  DE ALCANTARILLADO </v>
          </cell>
          <cell r="Z16">
            <v>1</v>
          </cell>
        </row>
        <row r="17">
          <cell r="C17" t="str">
            <v>COBERTURA DE ALCANTARILLADO</v>
          </cell>
          <cell r="Z17">
            <v>0.91754385964912288</v>
          </cell>
        </row>
        <row r="18">
          <cell r="C18" t="str">
            <v>DEMANDA BIOQUIMICA DE OXIGENO PLANTA TEJAR</v>
          </cell>
          <cell r="Z18">
            <v>1</v>
          </cell>
        </row>
        <row r="19">
          <cell r="C19" t="str">
            <v>DEMANDA BIOQUIMICA DE OXIGENO PLANTA COMFENALCO- AMERICAS</v>
          </cell>
          <cell r="Z19">
            <v>0.68877551020408168</v>
          </cell>
        </row>
        <row r="20">
          <cell r="C20" t="str">
            <v>SÓLIDOS SUSPENDIDOS TOTALES PLANTA TEJAR</v>
          </cell>
          <cell r="Z20">
            <v>1</v>
          </cell>
        </row>
        <row r="21">
          <cell r="C21" t="str">
            <v>SÓLIDOS SUSPENDIDOS TOTALES PTAR AMÉRICAS Y COMFENALCO</v>
          </cell>
          <cell r="Z21">
            <v>1</v>
          </cell>
        </row>
        <row r="22">
          <cell r="C22" t="str">
            <v xml:space="preserve">CAUDAL CAPTADO DE AGUA RESIDUAL DOMESTICA POR PTARD </v>
          </cell>
          <cell r="Z22">
            <v>1</v>
          </cell>
        </row>
        <row r="23">
          <cell r="C23" t="str">
            <v>CUMPLIMIENTO DE PROGRAMAS AGUA POTABLE Y SANEAMIENTO BÁSICO</v>
          </cell>
          <cell r="Z23">
            <v>1</v>
          </cell>
        </row>
        <row r="24">
          <cell r="C24" t="str">
            <v>INSPECCION DE REDES DE ALCANTARILLADO</v>
          </cell>
          <cell r="Z24">
            <v>0.80599122807017554</v>
          </cell>
        </row>
        <row r="25">
          <cell r="C25" t="str">
            <v>MANTENIMIENTO  SISTEMA  ALCANTARILLADO EQUIPOS</v>
          </cell>
          <cell r="Z25">
            <v>0.92749999999999988</v>
          </cell>
        </row>
        <row r="26">
          <cell r="C26" t="str">
            <v>EFICACIA DEL SISTEMA INTEGRADO DE GESTION</v>
          </cell>
          <cell r="Z26">
            <v>1</v>
          </cell>
        </row>
        <row r="27">
          <cell r="C27" t="str">
            <v>CUMPLIMIENTO AL PLAN DE AUDITORIAS</v>
          </cell>
          <cell r="Z27">
            <v>1</v>
          </cell>
        </row>
        <row r="28">
          <cell r="C28" t="str">
            <v>RADICADOS DOCUMENTOS CAMALEON</v>
          </cell>
          <cell r="Z28">
            <v>1</v>
          </cell>
        </row>
        <row r="29">
          <cell r="C29" t="str">
            <v>PRESTAMO Y DEVOLUCION DE DOCUMENTOS</v>
          </cell>
          <cell r="Z29">
            <v>1</v>
          </cell>
        </row>
        <row r="30">
          <cell r="C30" t="str">
            <v>ORGANIZACIÓN DE FONDOS ACUMULADOS DE ARCHIVO CENTRAL</v>
          </cell>
          <cell r="Z30">
            <v>0.98749999999999993</v>
          </cell>
        </row>
        <row r="31">
          <cell r="C31" t="str">
            <v>INVENTARIO DOCUMENTAL DE ARCHIVO CENTRAL</v>
          </cell>
          <cell r="Z31">
            <v>0.51250000000000007</v>
          </cell>
        </row>
        <row r="32">
          <cell r="C32" t="str">
            <v>OPORTUNIDAD EN EL TRAMITE DE QUEJAS DISCIPLINARIAS</v>
          </cell>
          <cell r="Z32">
            <v>1</v>
          </cell>
        </row>
        <row r="33">
          <cell r="C33" t="str">
            <v xml:space="preserve">RECLAMACIÓN COMERCIAL </v>
          </cell>
          <cell r="Y33">
            <v>1</v>
          </cell>
        </row>
        <row r="34">
          <cell r="C34" t="str">
            <v>ACTOS ADMINISTRATIVOS SIN RECURSO (SATISFACCIÓN DEL CLIENTE)</v>
          </cell>
          <cell r="Y34">
            <v>1</v>
          </cell>
        </row>
        <row r="35">
          <cell r="C35" t="str">
            <v>PQR COMERCIAL</v>
          </cell>
          <cell r="Y35">
            <v>1</v>
          </cell>
        </row>
        <row r="36">
          <cell r="C36" t="str">
            <v>PERCEPCIÓN DE LA SATISFACCIÓN DEL CLIENTE</v>
          </cell>
          <cell r="Y36">
            <v>1</v>
          </cell>
        </row>
        <row r="37">
          <cell r="C37" t="str">
            <v>IMAGEN INSTITUCIONAL</v>
          </cell>
          <cell r="Y37">
            <v>0.95</v>
          </cell>
        </row>
        <row r="38">
          <cell r="C38" t="str">
            <v>EFECTIVIDAD EN LA ACTIVIDAD DE MATRICULAS  y/o CUENTA CONTRATO</v>
          </cell>
          <cell r="Y38">
            <v>0.75471380471380478</v>
          </cell>
        </row>
        <row r="39">
          <cell r="C39" t="str">
            <v>CUMPLIMIENTO DEL PLAN DE TRABAJO ANUAL DEL SGSST</v>
          </cell>
          <cell r="Y39">
            <v>1</v>
          </cell>
        </row>
        <row r="40">
          <cell r="C40" t="str">
            <v>CUMPLIMIENTO DE CAPACITACIONES DEL SG SST</v>
          </cell>
          <cell r="Y40">
            <v>1</v>
          </cell>
        </row>
        <row r="41">
          <cell r="C41" t="str">
            <v>ACTUALIZACIÓN DE LA IPEVR POR MEDIO DE LOS PROCESOS DE LA ENTIDAD</v>
          </cell>
          <cell r="Y41">
            <v>1</v>
          </cell>
        </row>
        <row r="42">
          <cell r="C42" t="str">
            <v>EVALUACIONES DEL SGSST</v>
          </cell>
          <cell r="Y42">
            <v>1</v>
          </cell>
        </row>
        <row r="43">
          <cell r="C43" t="str">
            <v xml:space="preserve">CUMPLIMIENTO DE ACTIVIDADES DE PROTECCION, CONSERVACION Y MANEJO AMBIENTAL </v>
          </cell>
          <cell r="Z43">
            <v>0.84625000000000006</v>
          </cell>
        </row>
        <row r="44">
          <cell r="C44" t="str">
            <v>SEGUIMIENTO AL REGISTRO DE CARACTERIZACIÓN DE VETIMIENTOS USUARIOS</v>
          </cell>
          <cell r="Y44">
            <v>1</v>
          </cell>
          <cell r="Z44">
            <v>1</v>
          </cell>
        </row>
        <row r="45">
          <cell r="C45" t="str">
            <v xml:space="preserve">CUMPLIMIENTO DE GUIA SOCIO AMBIENTAL PARA OBRAS </v>
          </cell>
          <cell r="Z45">
            <v>0.91500000000000004</v>
          </cell>
        </row>
        <row r="46">
          <cell r="C46" t="str">
            <v>EDUCACIÓN AMBIENTAL</v>
          </cell>
          <cell r="Z46">
            <v>1</v>
          </cell>
        </row>
        <row r="47">
          <cell r="C47" t="str">
            <v xml:space="preserve">CUMPLIMIENTO DE LOS PROGRAMAS  DEL  PLAN INSTITUCIONAL DE GESTION AMBIENTAL </v>
          </cell>
          <cell r="Z47">
            <v>1</v>
          </cell>
        </row>
        <row r="48">
          <cell r="C48" t="str">
            <v>CUMPLIMIENTO AL PROGRAMA IMPLEMENTACION PRACTICAS SOSTENIBLES</v>
          </cell>
          <cell r="Z48">
            <v>1</v>
          </cell>
        </row>
        <row r="49">
          <cell r="C49" t="str">
            <v>CUMPLIMIENTO AL PROGRAMA DE GESTION Y MANEJO INTEGRAL DE RESIDUOS</v>
          </cell>
          <cell r="Z49">
            <v>1</v>
          </cell>
        </row>
        <row r="50">
          <cell r="C50" t="str">
            <v>CUMPLIMIENTO AL PROGRAMA CONSUMO SOSTENIBLE-CERO PAPEL</v>
          </cell>
          <cell r="Z50">
            <v>1</v>
          </cell>
        </row>
        <row r="51">
          <cell r="C51" t="str">
            <v>CUMPLIMIENTO AL PROGRAMA DE AHORRO Y USO EFICIENTE DEL ENERGIA</v>
          </cell>
          <cell r="Z51">
            <v>0.9620833333333334</v>
          </cell>
        </row>
        <row r="52">
          <cell r="C52" t="str">
            <v>CUMPLIMIENTO AL PROGRAMA DE AHORRO Y USO EFICIENTE DEL AGUA</v>
          </cell>
          <cell r="Z52">
            <v>0.86541666666666661</v>
          </cell>
        </row>
        <row r="53">
          <cell r="C53" t="str">
            <v>EFICIENCIA  DE RECAUDO  MES PRESENTE</v>
          </cell>
          <cell r="Z53">
            <v>1</v>
          </cell>
        </row>
        <row r="54">
          <cell r="C54" t="str">
            <v xml:space="preserve">EFICIENCIA DEL RECAUDO DE CARTERA </v>
          </cell>
          <cell r="Z54">
            <v>0.8568181818181817</v>
          </cell>
        </row>
        <row r="55">
          <cell r="C55" t="str">
            <v>EFICACIA PROCESOS COACTIVOS</v>
          </cell>
          <cell r="Z55">
            <v>1</v>
          </cell>
        </row>
        <row r="56">
          <cell r="C56" t="str">
            <v>REDUCCIÓN CARTERA VENCIDA</v>
          </cell>
          <cell r="Z56">
            <v>1</v>
          </cell>
        </row>
        <row r="57">
          <cell r="C57" t="str">
            <v>ROTACIÓN DE CARTERA VENCIDA</v>
          </cell>
          <cell r="Z57">
            <v>0.8222222222222223</v>
          </cell>
        </row>
        <row r="58">
          <cell r="C58" t="str">
            <v>EFICIENCIA EN LAS SUSPENSIONES DEL SERVICIO</v>
          </cell>
          <cell r="Z58">
            <v>1</v>
          </cell>
        </row>
        <row r="59">
          <cell r="C59" t="str">
            <v>SEGUIMIENTO AL PRESUPUESTO</v>
          </cell>
          <cell r="Z59">
            <v>0.87499999999999989</v>
          </cell>
        </row>
        <row r="60">
          <cell r="C60" t="str">
            <v xml:space="preserve">INDICE DE ENDEUDADMIENTO </v>
          </cell>
          <cell r="Z60">
            <v>0.9009009009009008</v>
          </cell>
        </row>
        <row r="61">
          <cell r="C61" t="str">
            <v>INDICE DE LIQUIDEZ</v>
          </cell>
          <cell r="Z61">
            <v>0.86666666666666659</v>
          </cell>
        </row>
        <row r="62">
          <cell r="C62" t="str">
            <v xml:space="preserve">INDICE DE RENTABILIDAD OPERACIONAL </v>
          </cell>
          <cell r="Z62">
            <v>1</v>
          </cell>
        </row>
        <row r="63">
          <cell r="C63" t="str">
            <v>INDICADOR DE BENEFICIO DEL SERVICIO</v>
          </cell>
          <cell r="Z63">
            <v>1</v>
          </cell>
        </row>
        <row r="64">
          <cell r="C64" t="str">
            <v xml:space="preserve">EFICACIA EN LA ATENCIÓN DE SOLICITUDES  INFORMÁTICAS. </v>
          </cell>
          <cell r="Z64">
            <v>1</v>
          </cell>
        </row>
        <row r="65">
          <cell r="C65" t="str">
            <v>DIFICULTADES POR CAPACIDAD EN PROYECTOS DE TI</v>
          </cell>
          <cell r="Z65">
            <v>0.9</v>
          </cell>
        </row>
        <row r="66">
          <cell r="C66" t="str">
            <v>EJECUCIÓN PETI</v>
          </cell>
          <cell r="Z66">
            <v>1</v>
          </cell>
        </row>
        <row r="67">
          <cell r="C67" t="str">
            <v>ENTRENAMIENTO RELACIONADO CON REGULACIÓN Y POLÍTICAS TI</v>
          </cell>
          <cell r="Z67">
            <v>0.97499999999999998</v>
          </cell>
        </row>
        <row r="68">
          <cell r="C68" t="str">
            <v>INVERSIONES SUSTENTADAS</v>
          </cell>
          <cell r="Z68">
            <v>0.96666666666666667</v>
          </cell>
        </row>
        <row r="69">
          <cell r="C69" t="str">
            <v>CALIDAD DE LOS ESTUDIOS DE NECESIDAD PARA CONTRATACION</v>
          </cell>
          <cell r="Z69">
            <v>1</v>
          </cell>
        </row>
        <row r="70">
          <cell r="C70" t="str">
            <v>MANTENIMIENTO DE LA INFRAESTRUCTURA</v>
          </cell>
          <cell r="Z70">
            <v>1</v>
          </cell>
        </row>
        <row r="71">
          <cell r="C71" t="str">
            <v>OPORTUNIDAD EN LA ATENCIÓN DE REQUERIMIENTOS</v>
          </cell>
          <cell r="Z71">
            <v>1</v>
          </cell>
        </row>
        <row r="73">
          <cell r="C73" t="str">
            <v>INDICE DE FRECUENCIA ACCIDENTES DE TRABAJO</v>
          </cell>
          <cell r="Z73">
            <v>1</v>
          </cell>
        </row>
        <row r="74">
          <cell r="C74" t="str">
            <v>INDICE DE SEVERIDAD DE ACCIDENTES DE TRABAJO</v>
          </cell>
          <cell r="Z74">
            <v>1</v>
          </cell>
        </row>
        <row r="75">
          <cell r="C75" t="str">
            <v>ACCIDENTALIDAD VIAL</v>
          </cell>
          <cell r="Z75">
            <v>0.65573770491803285</v>
          </cell>
        </row>
        <row r="76">
          <cell r="C76" t="str">
            <v>AUSENTISMO LABORAL POR SALUD</v>
          </cell>
          <cell r="Z76">
            <v>1</v>
          </cell>
        </row>
        <row r="77">
          <cell r="C77" t="str">
            <v>AUSENTISMO LABORAL GENERAL</v>
          </cell>
          <cell r="Z77">
            <v>1</v>
          </cell>
        </row>
        <row r="78">
          <cell r="C78" t="str">
            <v>PREVALENCIA DE ENFERMEDAD LABORAL</v>
          </cell>
          <cell r="Z78">
            <v>1</v>
          </cell>
        </row>
        <row r="79">
          <cell r="C79" t="str">
            <v>INCIDENCIA DE ENFERMEDAD LABORAL</v>
          </cell>
          <cell r="Z79">
            <v>1</v>
          </cell>
        </row>
        <row r="80">
          <cell r="C80" t="str">
            <v>GESTIÓN DEL COPASST</v>
          </cell>
          <cell r="Z80">
            <v>1</v>
          </cell>
        </row>
        <row r="81">
          <cell r="C81" t="str">
            <v>PROGRAMA DE REINCORPORACION LABORAL</v>
          </cell>
          <cell r="Z81">
            <v>0</v>
          </cell>
        </row>
      </sheetData>
      <sheetData sheetId="4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80B91-8115-48FC-BDFB-D8DA34AF2707}">
  <dimension ref="A1:AG109"/>
  <sheetViews>
    <sheetView tabSelected="1" zoomScale="60" zoomScaleNormal="60" workbookViewId="0">
      <pane ySplit="7" topLeftCell="A8" activePane="bottomLeft" state="frozen"/>
      <selection activeCell="C1" sqref="C1"/>
      <selection pane="bottomLeft" activeCell="AC45" sqref="AC45"/>
    </sheetView>
  </sheetViews>
  <sheetFormatPr baseColWidth="10" defaultColWidth="11.5703125" defaultRowHeight="15" x14ac:dyDescent="0.25"/>
  <cols>
    <col min="1" max="1" width="29.42578125" style="25" customWidth="1"/>
    <col min="2" max="2" width="7.5703125" style="25" customWidth="1"/>
    <col min="3" max="3" width="36.28515625" style="8" customWidth="1"/>
    <col min="4" max="4" width="33" style="8" customWidth="1"/>
    <col min="5" max="5" width="66.140625" style="8" customWidth="1"/>
    <col min="6" max="6" width="16.7109375" style="8" customWidth="1"/>
    <col min="7" max="7" width="11.5703125" style="8" bestFit="1" customWidth="1"/>
    <col min="8" max="8" width="21.28515625" style="8" customWidth="1"/>
    <col min="9" max="9" width="13.5703125" style="8" customWidth="1"/>
    <col min="10" max="10" width="13.140625" style="8" customWidth="1"/>
    <col min="11" max="11" width="13" style="8" customWidth="1"/>
    <col min="12" max="12" width="13.28515625" style="8" customWidth="1"/>
    <col min="13" max="14" width="12.85546875" style="8" customWidth="1"/>
    <col min="15" max="15" width="13" style="8" customWidth="1"/>
    <col min="16" max="16" width="13.85546875" style="8" customWidth="1"/>
    <col min="17" max="17" width="13.7109375" style="8" customWidth="1"/>
    <col min="18" max="18" width="11.42578125" style="8" customWidth="1"/>
    <col min="19" max="19" width="13.5703125" style="8" customWidth="1"/>
    <col min="20" max="20" width="11.28515625" style="8" customWidth="1"/>
    <col min="21" max="21" width="11.140625" style="8" customWidth="1"/>
    <col min="22" max="22" width="13.42578125" style="8" customWidth="1"/>
    <col min="23" max="23" width="15.42578125" style="8" customWidth="1"/>
    <col min="24" max="24" width="26.7109375" style="8" bestFit="1" customWidth="1"/>
    <col min="25" max="26" width="25.140625" style="27" customWidth="1"/>
    <col min="27" max="28" width="63.28515625" style="8" customWidth="1"/>
    <col min="29" max="29" width="21.42578125" style="8" customWidth="1"/>
    <col min="30" max="30" width="11.5703125" style="8" bestFit="1" customWidth="1"/>
    <col min="31" max="16384" width="11.5703125" style="8"/>
  </cols>
  <sheetData>
    <row r="1" spans="1:33" ht="41.25" customHeight="1" x14ac:dyDescent="0.25">
      <c r="A1" s="1"/>
      <c r="B1" s="2"/>
      <c r="C1" s="2"/>
      <c r="D1" s="3"/>
      <c r="E1" s="4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6"/>
      <c r="AB1" s="7" t="s">
        <v>1</v>
      </c>
    </row>
    <row r="2" spans="1:33" ht="47.25" customHeight="1" x14ac:dyDescent="0.25">
      <c r="A2" s="9"/>
      <c r="B2" s="10"/>
      <c r="C2" s="10"/>
      <c r="D2" s="11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5" t="s">
        <v>2</v>
      </c>
    </row>
    <row r="3" spans="1:33" ht="41.25" customHeight="1" thickBot="1" x14ac:dyDescent="0.3">
      <c r="A3" s="16"/>
      <c r="B3" s="17"/>
      <c r="C3" s="17"/>
      <c r="D3" s="18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1"/>
      <c r="AB3" s="22" t="s">
        <v>3</v>
      </c>
    </row>
    <row r="4" spans="1:33" ht="18.600000000000001" customHeight="1" thickBot="1" x14ac:dyDescent="0.3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4"/>
    </row>
    <row r="5" spans="1:33" ht="18.75" thickBot="1" x14ac:dyDescent="0.3">
      <c r="L5" s="26" t="s">
        <v>4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AC5" s="28"/>
    </row>
    <row r="6" spans="1:33" ht="30" customHeight="1" thickBot="1" x14ac:dyDescent="0.3">
      <c r="A6" s="29" t="s">
        <v>5</v>
      </c>
      <c r="B6" s="29" t="s">
        <v>6</v>
      </c>
      <c r="C6" s="29" t="s">
        <v>7</v>
      </c>
      <c r="D6" s="30" t="s">
        <v>8</v>
      </c>
      <c r="E6" s="30" t="s">
        <v>9</v>
      </c>
      <c r="F6" s="30" t="s">
        <v>10</v>
      </c>
      <c r="G6" s="31" t="s">
        <v>11</v>
      </c>
      <c r="H6" s="32" t="s">
        <v>12</v>
      </c>
      <c r="I6" s="32" t="s">
        <v>13</v>
      </c>
      <c r="J6" s="32"/>
      <c r="K6" s="32"/>
      <c r="L6" s="33" t="s">
        <v>14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  <c r="X6" s="35" t="s">
        <v>15</v>
      </c>
      <c r="Y6" s="36" t="s">
        <v>16</v>
      </c>
      <c r="Z6" s="36" t="s">
        <v>16</v>
      </c>
      <c r="AA6" s="31" t="s">
        <v>17</v>
      </c>
      <c r="AB6" s="35"/>
    </row>
    <row r="7" spans="1:33" s="51" customFormat="1" ht="15" customHeight="1" thickBot="1" x14ac:dyDescent="0.3">
      <c r="A7" s="37"/>
      <c r="B7" s="38"/>
      <c r="C7" s="37"/>
      <c r="D7" s="39"/>
      <c r="E7" s="39"/>
      <c r="F7" s="40"/>
      <c r="G7" s="41"/>
      <c r="H7" s="32"/>
      <c r="I7" s="42" t="s">
        <v>18</v>
      </c>
      <c r="J7" s="42" t="s">
        <v>19</v>
      </c>
      <c r="K7" s="42" t="s">
        <v>20</v>
      </c>
      <c r="L7" s="43" t="s">
        <v>21</v>
      </c>
      <c r="M7" s="44" t="s">
        <v>22</v>
      </c>
      <c r="N7" s="44" t="s">
        <v>23</v>
      </c>
      <c r="O7" s="44" t="s">
        <v>24</v>
      </c>
      <c r="P7" s="44" t="s">
        <v>25</v>
      </c>
      <c r="Q7" s="44" t="s">
        <v>26</v>
      </c>
      <c r="R7" s="44" t="s">
        <v>27</v>
      </c>
      <c r="S7" s="44" t="s">
        <v>28</v>
      </c>
      <c r="T7" s="44" t="s">
        <v>29</v>
      </c>
      <c r="U7" s="44" t="s">
        <v>30</v>
      </c>
      <c r="V7" s="44" t="s">
        <v>31</v>
      </c>
      <c r="W7" s="45" t="s">
        <v>32</v>
      </c>
      <c r="X7" s="46"/>
      <c r="Y7" s="47"/>
      <c r="Z7" s="47"/>
      <c r="AA7" s="48"/>
      <c r="AB7" s="46"/>
      <c r="AC7" s="49"/>
      <c r="AD7" s="50"/>
      <c r="AE7" s="50"/>
      <c r="AF7" s="50"/>
      <c r="AG7" s="50"/>
    </row>
    <row r="8" spans="1:33" s="63" customFormat="1" ht="78.75" customHeight="1" x14ac:dyDescent="0.25">
      <c r="A8" s="52" t="s">
        <v>33</v>
      </c>
      <c r="B8" s="53">
        <v>1</v>
      </c>
      <c r="C8" s="54" t="s">
        <v>34</v>
      </c>
      <c r="D8" s="54" t="s">
        <v>35</v>
      </c>
      <c r="E8" s="54"/>
      <c r="F8" s="54" t="s">
        <v>36</v>
      </c>
      <c r="G8" s="54">
        <v>23.04</v>
      </c>
      <c r="H8" s="54" t="s">
        <v>37</v>
      </c>
      <c r="I8" s="55" t="s">
        <v>38</v>
      </c>
      <c r="J8" s="56" t="s">
        <v>39</v>
      </c>
      <c r="K8" s="57" t="s">
        <v>40</v>
      </c>
      <c r="L8" s="58">
        <v>23.9</v>
      </c>
      <c r="M8" s="58">
        <v>23.87</v>
      </c>
      <c r="N8" s="58">
        <v>23.86</v>
      </c>
      <c r="O8" s="58">
        <v>23.84</v>
      </c>
      <c r="P8" s="58">
        <v>23.86</v>
      </c>
      <c r="Q8" s="58">
        <v>23</v>
      </c>
      <c r="R8" s="58">
        <v>23.87</v>
      </c>
      <c r="S8" s="58">
        <v>23.91</v>
      </c>
      <c r="T8" s="58">
        <v>23.93</v>
      </c>
      <c r="U8" s="58">
        <v>23.9</v>
      </c>
      <c r="V8" s="58">
        <v>23.06</v>
      </c>
      <c r="W8" s="58">
        <v>23.36</v>
      </c>
      <c r="X8" s="59">
        <f>AVERAGE(L8:W8)</f>
        <v>23.696666666666669</v>
      </c>
      <c r="Y8" s="60">
        <f>X8/G8</f>
        <v>1.0285011574074074</v>
      </c>
      <c r="Z8" s="60">
        <f>+IFERROR(Y8,"")</f>
        <v>1.0285011574074074</v>
      </c>
      <c r="AA8" s="61"/>
      <c r="AB8" s="61"/>
      <c r="AC8" s="62"/>
      <c r="AD8" s="62"/>
      <c r="AE8" s="62"/>
      <c r="AF8" s="62"/>
      <c r="AG8" s="62"/>
    </row>
    <row r="9" spans="1:33" s="63" customFormat="1" ht="78.75" customHeight="1" x14ac:dyDescent="0.25">
      <c r="A9" s="64"/>
      <c r="B9" s="65">
        <v>1</v>
      </c>
      <c r="C9" s="54" t="s">
        <v>41</v>
      </c>
      <c r="D9" s="54" t="s">
        <v>42</v>
      </c>
      <c r="E9" s="54" t="s">
        <v>43</v>
      </c>
      <c r="F9" s="54" t="s">
        <v>44</v>
      </c>
      <c r="G9" s="66">
        <v>0.98</v>
      </c>
      <c r="H9" s="66" t="s">
        <v>37</v>
      </c>
      <c r="I9" s="55" t="s">
        <v>45</v>
      </c>
      <c r="J9" s="56" t="s">
        <v>46</v>
      </c>
      <c r="K9" s="57" t="s">
        <v>47</v>
      </c>
      <c r="L9" s="67">
        <v>0.87</v>
      </c>
      <c r="M9" s="67">
        <v>0.88</v>
      </c>
      <c r="N9" s="67">
        <v>0.88</v>
      </c>
      <c r="O9" s="67">
        <v>0.88</v>
      </c>
      <c r="P9" s="67">
        <v>0.88</v>
      </c>
      <c r="Q9" s="67">
        <v>0.89</v>
      </c>
      <c r="R9" s="67">
        <v>0.89</v>
      </c>
      <c r="S9" s="67">
        <v>0.89</v>
      </c>
      <c r="T9" s="67">
        <v>0.9</v>
      </c>
      <c r="U9" s="67">
        <v>0.9</v>
      </c>
      <c r="V9" s="67">
        <v>0.9</v>
      </c>
      <c r="W9" s="67">
        <v>0.9</v>
      </c>
      <c r="X9" s="68">
        <f>AVERAGE(L9:W9)</f>
        <v>0.88833333333333331</v>
      </c>
      <c r="Y9" s="60">
        <f>+IF(X9&lt;G9,X9/G9,1)</f>
        <v>0.90646258503401356</v>
      </c>
      <c r="Z9" s="60">
        <f>+IFERROR(Y9,"")</f>
        <v>0.90646258503401356</v>
      </c>
      <c r="AA9" s="61"/>
      <c r="AB9" s="61"/>
      <c r="AC9" s="62"/>
      <c r="AD9" s="62"/>
      <c r="AE9" s="62"/>
      <c r="AF9"/>
      <c r="AG9" s="62"/>
    </row>
    <row r="10" spans="1:33" s="63" customFormat="1" ht="78.75" customHeight="1" x14ac:dyDescent="0.25">
      <c r="A10" s="64"/>
      <c r="B10" s="65">
        <v>1</v>
      </c>
      <c r="C10" s="54" t="s">
        <v>48</v>
      </c>
      <c r="D10" s="54" t="s">
        <v>49</v>
      </c>
      <c r="E10" s="69" t="s">
        <v>50</v>
      </c>
      <c r="F10" s="69" t="s">
        <v>44</v>
      </c>
      <c r="G10" s="70">
        <v>0.95</v>
      </c>
      <c r="H10" s="70" t="s">
        <v>37</v>
      </c>
      <c r="I10" s="55" t="s">
        <v>51</v>
      </c>
      <c r="J10" s="56" t="s">
        <v>52</v>
      </c>
      <c r="K10" s="57" t="s">
        <v>53</v>
      </c>
      <c r="L10" s="71"/>
      <c r="M10" s="71"/>
      <c r="N10" s="71"/>
      <c r="O10" s="72"/>
      <c r="P10" s="72"/>
      <c r="Q10" s="73"/>
      <c r="R10" s="71"/>
      <c r="S10" s="71"/>
      <c r="T10" s="71"/>
      <c r="U10" s="71"/>
      <c r="V10" s="67"/>
      <c r="W10" s="68"/>
      <c r="X10" s="74" t="e">
        <f t="shared" ref="X10:X22" si="0">AVERAGE(L10:W10)</f>
        <v>#DIV/0!</v>
      </c>
      <c r="Y10" s="60" t="e">
        <f>+IF(X10&lt;G10,X10/G10,1)</f>
        <v>#DIV/0!</v>
      </c>
      <c r="Z10" s="60" t="str">
        <f>+IFERROR(Y10,"")</f>
        <v/>
      </c>
      <c r="AA10" s="61"/>
      <c r="AB10" s="61"/>
      <c r="AC10" s="62"/>
      <c r="AD10" s="62"/>
      <c r="AE10" s="62">
        <f>700+97</f>
        <v>797</v>
      </c>
      <c r="AF10" s="62"/>
      <c r="AG10" s="62"/>
    </row>
    <row r="11" spans="1:33" s="63" customFormat="1" ht="107.25" customHeight="1" x14ac:dyDescent="0.25">
      <c r="A11" s="64"/>
      <c r="B11" s="65">
        <v>1</v>
      </c>
      <c r="C11" s="54" t="s">
        <v>54</v>
      </c>
      <c r="D11" s="54" t="s">
        <v>55</v>
      </c>
      <c r="E11" s="54" t="s">
        <v>56</v>
      </c>
      <c r="F11" s="54" t="s">
        <v>44</v>
      </c>
      <c r="G11" s="75">
        <v>1E-3</v>
      </c>
      <c r="H11" s="75" t="s">
        <v>37</v>
      </c>
      <c r="I11" s="55" t="s">
        <v>57</v>
      </c>
      <c r="J11" s="56" t="s">
        <v>58</v>
      </c>
      <c r="K11" s="57" t="s">
        <v>59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6">
        <v>1.6000000000000001E-3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7">
        <f>AVERAGE(L11:W11)</f>
        <v>1.3333333333333334E-4</v>
      </c>
      <c r="Y11" s="78">
        <f>+IF(X11&gt;G11,1-(X11-G11)/X11,1)</f>
        <v>1</v>
      </c>
      <c r="Z11" s="60">
        <f t="shared" ref="Z11:Z76" si="1">+IFERROR(Y11,"")</f>
        <v>1</v>
      </c>
      <c r="AA11" s="61"/>
      <c r="AB11" s="61"/>
      <c r="AC11" s="62"/>
      <c r="AD11" s="62"/>
      <c r="AE11" s="62">
        <f>AE10/8</f>
        <v>99.625</v>
      </c>
      <c r="AF11" s="62"/>
      <c r="AG11" s="62"/>
    </row>
    <row r="12" spans="1:33" s="63" customFormat="1" ht="107.25" customHeight="1" x14ac:dyDescent="0.25">
      <c r="A12" s="64"/>
      <c r="B12" s="65">
        <v>1</v>
      </c>
      <c r="C12" s="54" t="s">
        <v>60</v>
      </c>
      <c r="D12" s="79" t="s">
        <v>49</v>
      </c>
      <c r="E12" s="80" t="s">
        <v>61</v>
      </c>
      <c r="F12" s="80" t="s">
        <v>62</v>
      </c>
      <c r="G12" s="81">
        <v>11.32</v>
      </c>
      <c r="H12" s="81" t="s">
        <v>37</v>
      </c>
      <c r="I12" s="82" t="s">
        <v>63</v>
      </c>
      <c r="J12" s="83" t="s">
        <v>64</v>
      </c>
      <c r="K12" s="84" t="s">
        <v>65</v>
      </c>
      <c r="L12" s="85">
        <v>11.98</v>
      </c>
      <c r="M12" s="85">
        <v>9.7100000000000009</v>
      </c>
      <c r="N12" s="86">
        <v>12.28</v>
      </c>
      <c r="O12" s="86">
        <v>10.53</v>
      </c>
      <c r="P12" s="86">
        <v>10.43</v>
      </c>
      <c r="Q12" s="86">
        <v>9.6999999999999993</v>
      </c>
      <c r="R12" s="86">
        <v>11.63</v>
      </c>
      <c r="S12" s="86">
        <v>13.1</v>
      </c>
      <c r="T12" s="86">
        <v>12.83</v>
      </c>
      <c r="U12" s="87">
        <v>12.97</v>
      </c>
      <c r="V12" s="87">
        <v>12.57</v>
      </c>
      <c r="W12" s="87">
        <v>12.85</v>
      </c>
      <c r="X12" s="88">
        <f t="shared" si="0"/>
        <v>11.714999999999998</v>
      </c>
      <c r="Y12" s="78">
        <f>+IF(X12&gt;G12,1-(X12-G12)/X12,1)</f>
        <v>0.96628254374733269</v>
      </c>
      <c r="Z12" s="60">
        <f t="shared" si="1"/>
        <v>0.96628254374733269</v>
      </c>
      <c r="AC12" s="62"/>
      <c r="AD12" s="62"/>
      <c r="AE12" s="62"/>
      <c r="AF12" s="62"/>
      <c r="AG12" s="62"/>
    </row>
    <row r="13" spans="1:33" s="63" customFormat="1" ht="78.75" customHeight="1" x14ac:dyDescent="0.25">
      <c r="A13" s="64"/>
      <c r="B13" s="65">
        <v>1</v>
      </c>
      <c r="C13" s="89" t="s">
        <v>66</v>
      </c>
      <c r="D13" s="90" t="s">
        <v>67</v>
      </c>
      <c r="E13" s="54" t="s">
        <v>68</v>
      </c>
      <c r="F13" s="54" t="s">
        <v>69</v>
      </c>
      <c r="G13" s="54">
        <v>0</v>
      </c>
      <c r="H13" s="90" t="s">
        <v>37</v>
      </c>
      <c r="I13" s="55" t="s">
        <v>70</v>
      </c>
      <c r="J13" s="56" t="s">
        <v>71</v>
      </c>
      <c r="K13" s="91" t="s">
        <v>72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/>
      <c r="W13" s="92"/>
      <c r="X13" s="93">
        <f t="shared" si="0"/>
        <v>0</v>
      </c>
      <c r="Y13" s="78">
        <f>+IF(X13&gt;G13,1-(X13-G13)/X13,1)</f>
        <v>1</v>
      </c>
      <c r="Z13" s="60">
        <f t="shared" si="1"/>
        <v>1</v>
      </c>
      <c r="AC13" s="62"/>
      <c r="AD13" s="62"/>
      <c r="AE13" s="62"/>
      <c r="AF13" s="62"/>
      <c r="AG13" s="62"/>
    </row>
    <row r="14" spans="1:33" s="63" customFormat="1" ht="78.75" customHeight="1" x14ac:dyDescent="0.25">
      <c r="A14" s="64"/>
      <c r="B14" s="65">
        <v>1</v>
      </c>
      <c r="C14" s="69" t="s">
        <v>73</v>
      </c>
      <c r="D14" s="54" t="s">
        <v>67</v>
      </c>
      <c r="E14" s="89"/>
      <c r="F14" s="89" t="s">
        <v>74</v>
      </c>
      <c r="G14" s="89" t="s">
        <v>75</v>
      </c>
      <c r="H14" s="90" t="s">
        <v>37</v>
      </c>
      <c r="I14" s="55" t="s">
        <v>76</v>
      </c>
      <c r="J14" s="56" t="s">
        <v>77</v>
      </c>
      <c r="K14" s="57" t="s">
        <v>78</v>
      </c>
      <c r="L14" s="94">
        <v>7.7</v>
      </c>
      <c r="M14" s="94">
        <v>9.1999999999999993</v>
      </c>
      <c r="N14" s="94">
        <v>7.6</v>
      </c>
      <c r="O14" s="94">
        <v>6.8</v>
      </c>
      <c r="P14" s="94">
        <v>6.2</v>
      </c>
      <c r="Q14" s="94">
        <v>7.9</v>
      </c>
      <c r="R14" s="85">
        <v>12.6</v>
      </c>
      <c r="S14" s="85">
        <v>6.8</v>
      </c>
      <c r="T14" s="85">
        <v>10.6</v>
      </c>
      <c r="U14" s="85">
        <v>5.9</v>
      </c>
      <c r="V14" s="85"/>
      <c r="W14" s="85"/>
      <c r="X14" s="85">
        <f t="shared" si="0"/>
        <v>8.129999999999999</v>
      </c>
      <c r="Y14" s="78">
        <f>+IF(X14&gt;G14,1-(X14-G14)/X14,1)</f>
        <v>1</v>
      </c>
      <c r="Z14" s="60">
        <f t="shared" si="1"/>
        <v>1</v>
      </c>
      <c r="AA14" s="95" t="s">
        <v>79</v>
      </c>
      <c r="AB14" s="96">
        <f>AVERAGE(Z8:Z15)</f>
        <v>0.98589232659839332</v>
      </c>
      <c r="AC14" s="62"/>
      <c r="AD14" s="62"/>
      <c r="AE14" s="62"/>
      <c r="AF14" s="62"/>
      <c r="AG14" s="62"/>
    </row>
    <row r="15" spans="1:33" s="63" customFormat="1" ht="78.75" customHeight="1" thickBot="1" x14ac:dyDescent="0.3">
      <c r="A15" s="97"/>
      <c r="B15" s="98">
        <v>1</v>
      </c>
      <c r="C15" s="69" t="s">
        <v>80</v>
      </c>
      <c r="D15" s="54" t="s">
        <v>67</v>
      </c>
      <c r="E15" s="90"/>
      <c r="F15" s="90" t="s">
        <v>44</v>
      </c>
      <c r="G15" s="90" t="s">
        <v>81</v>
      </c>
      <c r="H15" s="90" t="s">
        <v>37</v>
      </c>
      <c r="I15" s="55" t="s">
        <v>82</v>
      </c>
      <c r="J15" s="56" t="s">
        <v>83</v>
      </c>
      <c r="K15" s="57" t="s">
        <v>84</v>
      </c>
      <c r="L15" s="94">
        <v>102.7</v>
      </c>
      <c r="M15" s="94">
        <v>102.4</v>
      </c>
      <c r="N15" s="94">
        <v>107.9</v>
      </c>
      <c r="O15" s="94">
        <v>108.8</v>
      </c>
      <c r="P15" s="94">
        <v>113</v>
      </c>
      <c r="Q15" s="94">
        <v>103.3</v>
      </c>
      <c r="R15" s="85">
        <v>98.8</v>
      </c>
      <c r="S15" s="85">
        <v>103.5</v>
      </c>
      <c r="T15" s="85">
        <v>113.1</v>
      </c>
      <c r="U15" s="85">
        <v>101.4</v>
      </c>
      <c r="V15" s="85"/>
      <c r="W15" s="99"/>
      <c r="X15" s="88">
        <f>AVERAGE(L15:W15)</f>
        <v>105.48999999999998</v>
      </c>
      <c r="Y15" s="78">
        <f>+IF(X15&gt;G15,1-(X15-G15)/X15,1)</f>
        <v>1</v>
      </c>
      <c r="Z15" s="60">
        <f t="shared" si="1"/>
        <v>1</v>
      </c>
      <c r="AA15" s="100"/>
      <c r="AB15" s="101"/>
      <c r="AC15" s="62"/>
      <c r="AD15" s="62"/>
      <c r="AE15" s="62"/>
      <c r="AF15" s="62"/>
      <c r="AG15" s="62"/>
    </row>
    <row r="16" spans="1:33" s="63" customFormat="1" ht="65.25" customHeight="1" x14ac:dyDescent="0.25">
      <c r="A16" s="102" t="s">
        <v>85</v>
      </c>
      <c r="B16" s="103">
        <v>2</v>
      </c>
      <c r="C16" s="104" t="s">
        <v>86</v>
      </c>
      <c r="D16" s="104" t="s">
        <v>87</v>
      </c>
      <c r="E16" s="54" t="s">
        <v>88</v>
      </c>
      <c r="F16" s="54" t="s">
        <v>44</v>
      </c>
      <c r="G16" s="105">
        <v>0.52</v>
      </c>
      <c r="H16" s="105" t="s">
        <v>89</v>
      </c>
      <c r="I16" s="106" t="s">
        <v>90</v>
      </c>
      <c r="J16" s="83" t="s">
        <v>91</v>
      </c>
      <c r="K16" s="84" t="s">
        <v>92</v>
      </c>
      <c r="L16" s="107"/>
      <c r="M16" s="107"/>
      <c r="N16" s="107"/>
      <c r="O16" s="107"/>
      <c r="P16" s="107"/>
      <c r="Q16" s="107"/>
      <c r="R16" s="67">
        <v>1</v>
      </c>
      <c r="S16" s="76"/>
      <c r="T16" s="108"/>
      <c r="U16" s="109"/>
      <c r="V16" s="68"/>
      <c r="W16" s="68"/>
      <c r="X16" s="110">
        <f>AVERAGE(L16:W16)</f>
        <v>1</v>
      </c>
      <c r="Y16" s="60">
        <f>+IF(X16&lt;G16,X16/G16,1)</f>
        <v>1</v>
      </c>
      <c r="Z16" s="60">
        <f>+IFERROR(Y16,"")</f>
        <v>1</v>
      </c>
      <c r="AA16" s="111"/>
      <c r="AB16" s="112"/>
      <c r="AC16" s="62"/>
      <c r="AD16" s="62"/>
      <c r="AE16" s="62"/>
      <c r="AF16" s="62"/>
      <c r="AG16" s="62"/>
    </row>
    <row r="17" spans="1:33" s="63" customFormat="1" ht="65.25" customHeight="1" x14ac:dyDescent="0.25">
      <c r="A17" s="113"/>
      <c r="B17" s="114">
        <v>2</v>
      </c>
      <c r="C17" s="104" t="s">
        <v>93</v>
      </c>
      <c r="D17" s="104" t="s">
        <v>42</v>
      </c>
      <c r="E17" s="54" t="s">
        <v>94</v>
      </c>
      <c r="F17" s="54" t="s">
        <v>44</v>
      </c>
      <c r="G17" s="105">
        <v>0.95</v>
      </c>
      <c r="H17" s="105" t="s">
        <v>37</v>
      </c>
      <c r="I17" s="106" t="s">
        <v>95</v>
      </c>
      <c r="J17" s="83" t="s">
        <v>96</v>
      </c>
      <c r="K17" s="84" t="s">
        <v>47</v>
      </c>
      <c r="L17" s="67">
        <v>0.86</v>
      </c>
      <c r="M17" s="67">
        <v>0.86</v>
      </c>
      <c r="N17" s="115">
        <v>0.86</v>
      </c>
      <c r="O17" s="115">
        <v>0.86</v>
      </c>
      <c r="P17" s="115">
        <v>0.87</v>
      </c>
      <c r="Q17" s="115">
        <v>0.87</v>
      </c>
      <c r="R17" s="115">
        <v>0.87</v>
      </c>
      <c r="S17" s="115">
        <v>0.88</v>
      </c>
      <c r="T17" s="67">
        <v>0.88</v>
      </c>
      <c r="U17" s="67">
        <v>0.88</v>
      </c>
      <c r="V17" s="67">
        <v>0.88</v>
      </c>
      <c r="W17" s="67">
        <v>0.89</v>
      </c>
      <c r="X17" s="68">
        <f t="shared" si="0"/>
        <v>0.8716666666666667</v>
      </c>
      <c r="Y17" s="60">
        <f>+IF(X17&lt;G17,X17/G17,1)</f>
        <v>0.91754385964912288</v>
      </c>
      <c r="Z17" s="60">
        <f t="shared" si="1"/>
        <v>0.91754385964912288</v>
      </c>
      <c r="AA17" s="116"/>
      <c r="AB17" s="117"/>
      <c r="AC17" s="62"/>
      <c r="AD17" s="62"/>
      <c r="AE17" s="62"/>
      <c r="AF17" s="62"/>
      <c r="AG17" s="62"/>
    </row>
    <row r="18" spans="1:33" s="63" customFormat="1" ht="90.75" customHeight="1" x14ac:dyDescent="0.25">
      <c r="A18" s="113"/>
      <c r="B18" s="114">
        <v>2</v>
      </c>
      <c r="C18" s="104" t="s">
        <v>97</v>
      </c>
      <c r="D18" s="104" t="s">
        <v>98</v>
      </c>
      <c r="E18" s="54" t="s">
        <v>99</v>
      </c>
      <c r="F18" s="54" t="s">
        <v>100</v>
      </c>
      <c r="G18" s="118">
        <v>90</v>
      </c>
      <c r="H18" s="105" t="s">
        <v>37</v>
      </c>
      <c r="I18" s="106" t="s">
        <v>101</v>
      </c>
      <c r="J18" s="83"/>
      <c r="K18" s="119" t="s">
        <v>81</v>
      </c>
      <c r="L18" s="120">
        <v>35</v>
      </c>
      <c r="M18" s="120">
        <v>65</v>
      </c>
      <c r="N18" s="120">
        <v>35</v>
      </c>
      <c r="O18" s="120">
        <v>40</v>
      </c>
      <c r="P18" s="121">
        <v>60</v>
      </c>
      <c r="Q18" s="120">
        <v>25</v>
      </c>
      <c r="R18" s="121">
        <v>26</v>
      </c>
      <c r="S18" s="120">
        <v>75</v>
      </c>
      <c r="T18" s="120">
        <v>30</v>
      </c>
      <c r="U18" s="120">
        <v>37</v>
      </c>
      <c r="V18" s="120">
        <v>75</v>
      </c>
      <c r="W18" s="120">
        <v>56</v>
      </c>
      <c r="X18" s="122">
        <f t="shared" si="0"/>
        <v>46.583333333333336</v>
      </c>
      <c r="Y18" s="78">
        <f>+IF(X18&gt;G18,1-(X18-G18)/X18,1)</f>
        <v>1</v>
      </c>
      <c r="Z18" s="60">
        <f t="shared" si="1"/>
        <v>1</v>
      </c>
      <c r="AA18" s="116"/>
      <c r="AB18" s="117"/>
      <c r="AC18" s="62"/>
      <c r="AD18" s="62"/>
      <c r="AE18" s="62"/>
      <c r="AF18" s="62"/>
      <c r="AG18" s="62"/>
    </row>
    <row r="19" spans="1:33" s="63" customFormat="1" ht="105.75" customHeight="1" x14ac:dyDescent="0.25">
      <c r="A19" s="113"/>
      <c r="B19" s="114">
        <v>2</v>
      </c>
      <c r="C19" s="104" t="s">
        <v>102</v>
      </c>
      <c r="D19" s="104" t="s">
        <v>98</v>
      </c>
      <c r="E19" s="54" t="s">
        <v>103</v>
      </c>
      <c r="F19" s="54" t="s">
        <v>100</v>
      </c>
      <c r="G19" s="123">
        <v>90</v>
      </c>
      <c r="H19" s="105" t="s">
        <v>37</v>
      </c>
      <c r="I19" s="106" t="s">
        <v>101</v>
      </c>
      <c r="J19" s="83"/>
      <c r="K19" s="119" t="s">
        <v>81</v>
      </c>
      <c r="L19" s="124">
        <v>140</v>
      </c>
      <c r="M19" s="125">
        <v>150</v>
      </c>
      <c r="N19" s="120">
        <v>130</v>
      </c>
      <c r="O19" s="126">
        <v>130</v>
      </c>
      <c r="P19" s="126">
        <v>100</v>
      </c>
      <c r="Q19" s="126">
        <v>165</v>
      </c>
      <c r="R19" s="126">
        <v>105</v>
      </c>
      <c r="S19" s="126">
        <v>145</v>
      </c>
      <c r="T19" s="126">
        <v>113</v>
      </c>
      <c r="U19" s="126">
        <v>137</v>
      </c>
      <c r="V19" s="126">
        <v>100</v>
      </c>
      <c r="W19" s="126">
        <v>153</v>
      </c>
      <c r="X19" s="127">
        <f t="shared" si="0"/>
        <v>130.66666666666666</v>
      </c>
      <c r="Y19" s="78">
        <f>+IF(X19&gt;G19,1-(X19-G19)/X19,1)</f>
        <v>0.68877551020408168</v>
      </c>
      <c r="Z19" s="60">
        <f t="shared" si="1"/>
        <v>0.68877551020408168</v>
      </c>
      <c r="AA19" s="116"/>
      <c r="AB19" s="117"/>
      <c r="AC19" s="62"/>
      <c r="AD19" s="62"/>
      <c r="AE19" s="62"/>
      <c r="AF19" s="62"/>
      <c r="AG19" s="62"/>
    </row>
    <row r="20" spans="1:33" s="63" customFormat="1" ht="96" customHeight="1" x14ac:dyDescent="0.25">
      <c r="A20" s="113"/>
      <c r="B20" s="114">
        <v>2</v>
      </c>
      <c r="C20" s="104" t="s">
        <v>104</v>
      </c>
      <c r="D20" s="104" t="s">
        <v>98</v>
      </c>
      <c r="E20" s="54" t="s">
        <v>105</v>
      </c>
      <c r="F20" s="54" t="s">
        <v>100</v>
      </c>
      <c r="G20" s="123">
        <v>90</v>
      </c>
      <c r="H20" s="105" t="s">
        <v>37</v>
      </c>
      <c r="I20" s="106" t="s">
        <v>101</v>
      </c>
      <c r="J20" s="83" t="s">
        <v>106</v>
      </c>
      <c r="K20" s="128" t="s">
        <v>107</v>
      </c>
      <c r="L20" s="126">
        <v>17</v>
      </c>
      <c r="M20" s="126">
        <v>17</v>
      </c>
      <c r="N20" s="126">
        <v>14</v>
      </c>
      <c r="O20" s="126">
        <v>12</v>
      </c>
      <c r="P20" s="126">
        <v>14</v>
      </c>
      <c r="Q20" s="121">
        <v>18</v>
      </c>
      <c r="R20" s="120">
        <v>15</v>
      </c>
      <c r="S20" s="121">
        <v>22</v>
      </c>
      <c r="T20" s="121">
        <v>16</v>
      </c>
      <c r="U20" s="121">
        <v>22</v>
      </c>
      <c r="V20" s="120">
        <v>20</v>
      </c>
      <c r="W20" s="121">
        <v>15</v>
      </c>
      <c r="X20" s="127">
        <f t="shared" si="0"/>
        <v>16.833333333333332</v>
      </c>
      <c r="Y20" s="78">
        <f>+IF(X20&gt;G20,1-(X20-G20)/X20,1)</f>
        <v>1</v>
      </c>
      <c r="Z20" s="60">
        <f t="shared" si="1"/>
        <v>1</v>
      </c>
      <c r="AA20" s="116"/>
      <c r="AB20" s="117"/>
      <c r="AC20" s="62"/>
      <c r="AD20" s="62"/>
      <c r="AE20" s="62"/>
      <c r="AF20" s="62"/>
      <c r="AG20" s="62"/>
    </row>
    <row r="21" spans="1:33" s="63" customFormat="1" ht="96" customHeight="1" x14ac:dyDescent="0.25">
      <c r="A21" s="113"/>
      <c r="B21" s="114">
        <v>2</v>
      </c>
      <c r="C21" s="104" t="s">
        <v>108</v>
      </c>
      <c r="D21" s="104" t="s">
        <v>98</v>
      </c>
      <c r="E21" s="54" t="s">
        <v>109</v>
      </c>
      <c r="F21" s="54" t="s">
        <v>100</v>
      </c>
      <c r="G21" s="123">
        <v>90</v>
      </c>
      <c r="H21" s="105" t="s">
        <v>37</v>
      </c>
      <c r="I21" s="106" t="s">
        <v>101</v>
      </c>
      <c r="J21" s="83" t="s">
        <v>106</v>
      </c>
      <c r="K21" s="128" t="s">
        <v>107</v>
      </c>
      <c r="L21" s="126">
        <v>66</v>
      </c>
      <c r="M21" s="126">
        <v>63</v>
      </c>
      <c r="N21" s="126">
        <v>51</v>
      </c>
      <c r="O21" s="126">
        <v>41</v>
      </c>
      <c r="P21" s="126">
        <v>52</v>
      </c>
      <c r="Q21" s="121">
        <v>51</v>
      </c>
      <c r="R21" s="120">
        <v>46</v>
      </c>
      <c r="S21" s="121">
        <v>45</v>
      </c>
      <c r="T21" s="121">
        <v>38</v>
      </c>
      <c r="U21" s="121">
        <v>50</v>
      </c>
      <c r="V21" s="120">
        <v>51</v>
      </c>
      <c r="W21" s="121">
        <v>41</v>
      </c>
      <c r="X21" s="127">
        <f t="shared" si="0"/>
        <v>49.583333333333336</v>
      </c>
      <c r="Y21" s="78">
        <f>+IF(X21&gt;G21,1-(X21-G21)/X21,1)</f>
        <v>1</v>
      </c>
      <c r="Z21" s="60">
        <f t="shared" si="1"/>
        <v>1</v>
      </c>
      <c r="AA21" s="116"/>
      <c r="AB21" s="117"/>
      <c r="AC21" s="62"/>
      <c r="AD21" s="62"/>
      <c r="AE21" s="62"/>
      <c r="AF21" s="62"/>
      <c r="AG21" s="62"/>
    </row>
    <row r="22" spans="1:33" s="63" customFormat="1" ht="72" customHeight="1" x14ac:dyDescent="0.25">
      <c r="A22" s="113"/>
      <c r="B22" s="114">
        <v>2</v>
      </c>
      <c r="C22" s="104" t="s">
        <v>110</v>
      </c>
      <c r="D22" s="104" t="s">
        <v>98</v>
      </c>
      <c r="E22" s="54" t="s">
        <v>111</v>
      </c>
      <c r="F22" s="54" t="s">
        <v>44</v>
      </c>
      <c r="G22" s="105">
        <v>0.5</v>
      </c>
      <c r="H22" s="105" t="s">
        <v>37</v>
      </c>
      <c r="I22" s="106" t="s">
        <v>112</v>
      </c>
      <c r="J22" s="83" t="s">
        <v>113</v>
      </c>
      <c r="K22" s="84" t="s">
        <v>114</v>
      </c>
      <c r="L22" s="76">
        <v>0.40560000000000002</v>
      </c>
      <c r="M22" s="76">
        <v>0.51229999999999998</v>
      </c>
      <c r="N22" s="76">
        <v>0.78520000000000001</v>
      </c>
      <c r="O22" s="76">
        <v>0.77700000000000002</v>
      </c>
      <c r="P22" s="76">
        <v>0.75109999999999999</v>
      </c>
      <c r="Q22" s="76">
        <v>0.73870000000000002</v>
      </c>
      <c r="R22" s="76">
        <v>0.66090000000000004</v>
      </c>
      <c r="S22" s="76">
        <v>0.65639999999999998</v>
      </c>
      <c r="T22" s="76">
        <v>0.65200000000000002</v>
      </c>
      <c r="U22" s="76">
        <v>0.65610000000000002</v>
      </c>
      <c r="V22" s="76">
        <v>0.58879999999999999</v>
      </c>
      <c r="W22" s="76">
        <v>0.58819999999999995</v>
      </c>
      <c r="X22" s="129">
        <f t="shared" si="0"/>
        <v>0.64769166666666667</v>
      </c>
      <c r="Y22" s="60">
        <f t="shared" ref="Y22:Y31" si="2">+IF(X22&lt;G22,X22/G22,1)</f>
        <v>1</v>
      </c>
      <c r="Z22" s="60">
        <f t="shared" si="1"/>
        <v>1</v>
      </c>
      <c r="AA22" s="116"/>
      <c r="AB22" s="117"/>
      <c r="AC22" s="62"/>
      <c r="AD22" s="62"/>
      <c r="AE22" s="62"/>
      <c r="AF22" s="62"/>
      <c r="AG22" s="62"/>
    </row>
    <row r="23" spans="1:33" s="63" customFormat="1" ht="84" customHeight="1" thickBot="1" x14ac:dyDescent="0.3">
      <c r="A23" s="113"/>
      <c r="B23" s="114">
        <v>2</v>
      </c>
      <c r="C23" s="104" t="s">
        <v>115</v>
      </c>
      <c r="D23" s="104" t="s">
        <v>116</v>
      </c>
      <c r="E23" s="54" t="s">
        <v>117</v>
      </c>
      <c r="F23" s="54" t="s">
        <v>44</v>
      </c>
      <c r="G23" s="105">
        <v>0.75</v>
      </c>
      <c r="H23" s="105" t="s">
        <v>118</v>
      </c>
      <c r="I23" s="106" t="s">
        <v>119</v>
      </c>
      <c r="J23" s="83" t="s">
        <v>120</v>
      </c>
      <c r="K23" s="84" t="s">
        <v>114</v>
      </c>
      <c r="L23" s="130">
        <v>1</v>
      </c>
      <c r="M23" s="131"/>
      <c r="N23" s="132"/>
      <c r="O23" s="133">
        <v>1</v>
      </c>
      <c r="P23" s="134"/>
      <c r="Q23" s="135"/>
      <c r="R23" s="136">
        <v>1</v>
      </c>
      <c r="S23" s="131"/>
      <c r="T23" s="132"/>
      <c r="U23" s="133"/>
      <c r="V23" s="134"/>
      <c r="W23" s="135"/>
      <c r="X23" s="137">
        <f>AVERAGE(L23:W23)</f>
        <v>1</v>
      </c>
      <c r="Y23" s="60">
        <f t="shared" si="2"/>
        <v>1</v>
      </c>
      <c r="Z23" s="60">
        <f t="shared" si="1"/>
        <v>1</v>
      </c>
      <c r="AA23" s="116"/>
      <c r="AB23" s="117"/>
      <c r="AC23" s="62"/>
      <c r="AD23" s="62"/>
      <c r="AE23" s="62"/>
      <c r="AF23" s="62"/>
      <c r="AG23" s="62"/>
    </row>
    <row r="24" spans="1:33" s="63" customFormat="1" ht="84" customHeight="1" x14ac:dyDescent="0.25">
      <c r="A24" s="113"/>
      <c r="B24" s="114">
        <v>2</v>
      </c>
      <c r="C24" s="138" t="s">
        <v>121</v>
      </c>
      <c r="D24" s="138" t="s">
        <v>87</v>
      </c>
      <c r="E24" s="69" t="s">
        <v>122</v>
      </c>
      <c r="F24" s="69" t="s">
        <v>44</v>
      </c>
      <c r="G24" s="139">
        <v>0.95</v>
      </c>
      <c r="H24" s="140" t="s">
        <v>37</v>
      </c>
      <c r="I24" s="106" t="s">
        <v>123</v>
      </c>
      <c r="J24" s="83" t="s">
        <v>124</v>
      </c>
      <c r="K24" s="141" t="s">
        <v>125</v>
      </c>
      <c r="L24" s="142">
        <v>0.59179999999999999</v>
      </c>
      <c r="M24" s="143">
        <v>1</v>
      </c>
      <c r="N24" s="143">
        <v>1</v>
      </c>
      <c r="O24" s="143">
        <v>1</v>
      </c>
      <c r="P24" s="142">
        <v>0.70879999999999999</v>
      </c>
      <c r="Q24" s="142">
        <v>0.28539999999999999</v>
      </c>
      <c r="R24" s="142">
        <v>0.41620000000000001</v>
      </c>
      <c r="S24" s="143">
        <v>1</v>
      </c>
      <c r="T24" s="71">
        <v>0.82499999999999996</v>
      </c>
      <c r="U24" s="67">
        <v>1</v>
      </c>
      <c r="V24" s="71">
        <v>1</v>
      </c>
      <c r="W24" s="142">
        <v>0.36109999999999998</v>
      </c>
      <c r="X24" s="144">
        <f>AVERAGE(L24:W24)</f>
        <v>0.76569166666666677</v>
      </c>
      <c r="Y24" s="60">
        <f t="shared" si="2"/>
        <v>0.80599122807017554</v>
      </c>
      <c r="Z24" s="60">
        <f t="shared" si="1"/>
        <v>0.80599122807017554</v>
      </c>
      <c r="AA24" s="145"/>
      <c r="AB24" s="146"/>
      <c r="AC24" s="62"/>
      <c r="AD24" s="62"/>
      <c r="AE24" s="62"/>
      <c r="AF24" s="62"/>
      <c r="AG24" s="62"/>
    </row>
    <row r="25" spans="1:33" s="63" customFormat="1" ht="84" customHeight="1" thickBot="1" x14ac:dyDescent="0.3">
      <c r="A25" s="147"/>
      <c r="B25" s="114">
        <v>2</v>
      </c>
      <c r="C25" s="138" t="s">
        <v>126</v>
      </c>
      <c r="D25" s="138" t="s">
        <v>87</v>
      </c>
      <c r="E25" s="69" t="s">
        <v>127</v>
      </c>
      <c r="F25" s="69" t="s">
        <v>44</v>
      </c>
      <c r="G25" s="139">
        <v>1</v>
      </c>
      <c r="H25" s="140" t="s">
        <v>37</v>
      </c>
      <c r="I25" s="106" t="s">
        <v>123</v>
      </c>
      <c r="J25" s="83" t="s">
        <v>128</v>
      </c>
      <c r="K25" s="141" t="s">
        <v>129</v>
      </c>
      <c r="L25" s="143">
        <v>1</v>
      </c>
      <c r="M25" s="143">
        <v>0.9</v>
      </c>
      <c r="N25" s="143">
        <v>1</v>
      </c>
      <c r="O25" s="148">
        <v>1</v>
      </c>
      <c r="P25" s="149">
        <v>0.73</v>
      </c>
      <c r="Q25" s="148">
        <v>1</v>
      </c>
      <c r="R25" s="148">
        <v>1</v>
      </c>
      <c r="S25" s="148">
        <v>1</v>
      </c>
      <c r="T25" s="150">
        <v>0.71</v>
      </c>
      <c r="U25" s="150">
        <v>0.79</v>
      </c>
      <c r="V25" s="71">
        <v>1</v>
      </c>
      <c r="W25" s="71">
        <v>1</v>
      </c>
      <c r="X25" s="144">
        <f>AVERAGE(L25:W25)</f>
        <v>0.92749999999999988</v>
      </c>
      <c r="Y25" s="60">
        <f t="shared" si="2"/>
        <v>0.92749999999999988</v>
      </c>
      <c r="Z25" s="60">
        <f t="shared" si="1"/>
        <v>0.92749999999999988</v>
      </c>
      <c r="AA25" s="151" t="s">
        <v>130</v>
      </c>
      <c r="AB25" s="152">
        <f>AVERAGE(Z16:Z25)</f>
        <v>0.93398105979233803</v>
      </c>
      <c r="AC25" s="62"/>
      <c r="AD25" s="62"/>
      <c r="AE25" s="62"/>
      <c r="AF25" s="62"/>
      <c r="AG25" s="62"/>
    </row>
    <row r="26" spans="1:33" s="63" customFormat="1" ht="189.75" customHeight="1" x14ac:dyDescent="0.25">
      <c r="A26" s="153" t="s">
        <v>131</v>
      </c>
      <c r="B26" s="154">
        <v>3</v>
      </c>
      <c r="C26" s="104" t="s">
        <v>132</v>
      </c>
      <c r="D26" s="104" t="s">
        <v>133</v>
      </c>
      <c r="E26" s="155" t="s">
        <v>134</v>
      </c>
      <c r="F26" s="155" t="s">
        <v>44</v>
      </c>
      <c r="G26" s="156">
        <v>0.8</v>
      </c>
      <c r="H26" s="156" t="s">
        <v>89</v>
      </c>
      <c r="I26" s="106" t="s">
        <v>45</v>
      </c>
      <c r="J26" s="83" t="s">
        <v>135</v>
      </c>
      <c r="K26" s="84" t="s">
        <v>136</v>
      </c>
      <c r="L26" s="157" t="s">
        <v>137</v>
      </c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9"/>
      <c r="X26" s="160">
        <f>+(SUM(Z8:Z25)+SUM(Z27:Z89))/(COUNT(Z8:Z25)+COUNT(Z27:Z89))</f>
        <v>0.94510793841043683</v>
      </c>
      <c r="Y26" s="60">
        <f t="shared" si="2"/>
        <v>1</v>
      </c>
      <c r="Z26" s="60">
        <f t="shared" si="1"/>
        <v>1</v>
      </c>
      <c r="AA26" s="161"/>
      <c r="AB26" s="162"/>
      <c r="AC26" s="62"/>
      <c r="AD26" s="62"/>
      <c r="AE26" s="62"/>
      <c r="AF26" s="62"/>
      <c r="AG26" s="62"/>
    </row>
    <row r="27" spans="1:33" s="63" customFormat="1" ht="121.5" customHeight="1" thickBot="1" x14ac:dyDescent="0.3">
      <c r="A27" s="163"/>
      <c r="B27" s="154">
        <v>3</v>
      </c>
      <c r="C27" s="164" t="s">
        <v>138</v>
      </c>
      <c r="D27" s="164" t="s">
        <v>139</v>
      </c>
      <c r="E27" s="165" t="s">
        <v>140</v>
      </c>
      <c r="F27" s="165" t="s">
        <v>44</v>
      </c>
      <c r="G27" s="166">
        <v>1</v>
      </c>
      <c r="H27" s="167" t="s">
        <v>89</v>
      </c>
      <c r="I27" s="106" t="s">
        <v>82</v>
      </c>
      <c r="J27" s="83" t="s">
        <v>141</v>
      </c>
      <c r="K27" s="84" t="s">
        <v>142</v>
      </c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9">
        <v>1</v>
      </c>
      <c r="W27" s="168"/>
      <c r="X27" s="137">
        <f>AVERAGE(L27:W27)</f>
        <v>1</v>
      </c>
      <c r="Y27" s="60">
        <f t="shared" si="2"/>
        <v>1</v>
      </c>
      <c r="Z27" s="60">
        <f t="shared" si="1"/>
        <v>1</v>
      </c>
      <c r="AC27" s="62"/>
      <c r="AD27" s="62"/>
      <c r="AE27" s="62"/>
      <c r="AF27" s="62"/>
      <c r="AG27" s="62"/>
    </row>
    <row r="28" spans="1:33" s="63" customFormat="1" ht="121.5" customHeight="1" thickBot="1" x14ac:dyDescent="0.3">
      <c r="A28" s="163"/>
      <c r="B28" s="154">
        <v>3</v>
      </c>
      <c r="C28" s="138" t="s">
        <v>143</v>
      </c>
      <c r="D28" s="138" t="s">
        <v>144</v>
      </c>
      <c r="E28" s="69" t="s">
        <v>145</v>
      </c>
      <c r="F28" s="69" t="s">
        <v>44</v>
      </c>
      <c r="G28" s="139">
        <v>0.8</v>
      </c>
      <c r="H28" s="140" t="s">
        <v>37</v>
      </c>
      <c r="I28" s="106" t="s">
        <v>123</v>
      </c>
      <c r="J28" s="83" t="s">
        <v>124</v>
      </c>
      <c r="K28" s="141" t="s">
        <v>125</v>
      </c>
      <c r="L28" s="170">
        <v>0.97</v>
      </c>
      <c r="M28" s="170">
        <v>0.98</v>
      </c>
      <c r="N28" s="170">
        <v>0.86</v>
      </c>
      <c r="O28" s="170">
        <v>0.97</v>
      </c>
      <c r="P28" s="170">
        <v>0.96</v>
      </c>
      <c r="Q28" s="170">
        <v>0.94</v>
      </c>
      <c r="R28" s="170">
        <v>0.94</v>
      </c>
      <c r="S28" s="170">
        <v>0.83</v>
      </c>
      <c r="T28" s="170">
        <v>0.94</v>
      </c>
      <c r="U28" s="171">
        <v>0.95</v>
      </c>
      <c r="V28" s="172">
        <v>0.95</v>
      </c>
      <c r="W28" s="173">
        <v>0.95</v>
      </c>
      <c r="X28" s="137">
        <f>AVERAGE(L28:W28)</f>
        <v>0.93666666666666643</v>
      </c>
      <c r="Y28" s="78">
        <f t="shared" si="2"/>
        <v>1</v>
      </c>
      <c r="Z28" s="60">
        <f t="shared" si="1"/>
        <v>1</v>
      </c>
      <c r="AA28" s="174"/>
      <c r="AB28" s="175"/>
      <c r="AC28" s="62"/>
      <c r="AD28" s="62"/>
      <c r="AE28" s="62"/>
      <c r="AF28" s="62"/>
      <c r="AG28" s="62"/>
    </row>
    <row r="29" spans="1:33" s="63" customFormat="1" ht="121.5" customHeight="1" thickBot="1" x14ac:dyDescent="0.3">
      <c r="A29" s="163"/>
      <c r="B29" s="154">
        <v>3</v>
      </c>
      <c r="C29" s="138" t="s">
        <v>146</v>
      </c>
      <c r="D29" s="138" t="s">
        <v>144</v>
      </c>
      <c r="E29" s="69" t="s">
        <v>147</v>
      </c>
      <c r="F29" s="69" t="s">
        <v>44</v>
      </c>
      <c r="G29" s="139">
        <v>0.8</v>
      </c>
      <c r="H29" s="140" t="s">
        <v>37</v>
      </c>
      <c r="I29" s="106" t="s">
        <v>123</v>
      </c>
      <c r="J29" s="83" t="s">
        <v>128</v>
      </c>
      <c r="K29" s="141" t="s">
        <v>129</v>
      </c>
      <c r="L29" s="170">
        <v>1</v>
      </c>
      <c r="M29" s="170">
        <v>1</v>
      </c>
      <c r="N29" s="170">
        <v>1</v>
      </c>
      <c r="O29" s="170">
        <v>1</v>
      </c>
      <c r="P29" s="170">
        <v>0.9</v>
      </c>
      <c r="Q29" s="170">
        <v>0.8</v>
      </c>
      <c r="R29" s="170">
        <v>1</v>
      </c>
      <c r="S29" s="170">
        <v>1</v>
      </c>
      <c r="T29" s="170">
        <v>1</v>
      </c>
      <c r="U29" s="171">
        <v>1</v>
      </c>
      <c r="V29" s="172">
        <v>1</v>
      </c>
      <c r="W29" s="173">
        <v>1</v>
      </c>
      <c r="X29" s="137">
        <f t="shared" ref="X29:X30" si="3">AVERAGE(L29:W29)</f>
        <v>0.97499999999999998</v>
      </c>
      <c r="Y29" s="78">
        <f t="shared" si="2"/>
        <v>1</v>
      </c>
      <c r="Z29" s="60">
        <f t="shared" si="1"/>
        <v>1</v>
      </c>
      <c r="AA29" s="174"/>
      <c r="AB29" s="175"/>
      <c r="AC29" s="62"/>
      <c r="AD29" s="62"/>
      <c r="AE29" s="62"/>
      <c r="AF29" s="62"/>
      <c r="AG29" s="62"/>
    </row>
    <row r="30" spans="1:33" s="63" customFormat="1" ht="121.5" customHeight="1" thickBot="1" x14ac:dyDescent="0.3">
      <c r="A30" s="163"/>
      <c r="B30" s="154">
        <v>3</v>
      </c>
      <c r="C30" s="138" t="s">
        <v>148</v>
      </c>
      <c r="D30" s="138" t="s">
        <v>144</v>
      </c>
      <c r="E30" s="69" t="s">
        <v>149</v>
      </c>
      <c r="F30" s="69" t="s">
        <v>44</v>
      </c>
      <c r="G30" s="139">
        <v>1</v>
      </c>
      <c r="H30" s="140" t="s">
        <v>37</v>
      </c>
      <c r="I30" s="176" t="s">
        <v>150</v>
      </c>
      <c r="J30" s="177" t="s">
        <v>151</v>
      </c>
      <c r="K30" s="178" t="s">
        <v>152</v>
      </c>
      <c r="L30" s="170">
        <v>1</v>
      </c>
      <c r="M30" s="170">
        <v>1</v>
      </c>
      <c r="N30" s="170">
        <v>1</v>
      </c>
      <c r="O30" s="170">
        <v>1</v>
      </c>
      <c r="P30" s="170">
        <v>1</v>
      </c>
      <c r="Q30" s="170">
        <v>1</v>
      </c>
      <c r="R30" s="170">
        <v>0.85</v>
      </c>
      <c r="S30" s="170">
        <v>1</v>
      </c>
      <c r="T30" s="170">
        <v>1</v>
      </c>
      <c r="U30" s="171">
        <v>1</v>
      </c>
      <c r="V30" s="172">
        <v>1</v>
      </c>
      <c r="W30" s="173">
        <v>1</v>
      </c>
      <c r="X30" s="137">
        <f t="shared" si="3"/>
        <v>0.98749999999999993</v>
      </c>
      <c r="Y30" s="78">
        <f t="shared" si="2"/>
        <v>0.98749999999999993</v>
      </c>
      <c r="Z30" s="60">
        <f t="shared" si="1"/>
        <v>0.98749999999999993</v>
      </c>
      <c r="AA30" s="174"/>
      <c r="AB30" s="175"/>
      <c r="AC30" s="62"/>
      <c r="AD30" s="62"/>
      <c r="AE30" s="62"/>
      <c r="AF30" s="62"/>
      <c r="AG30" s="62"/>
    </row>
    <row r="31" spans="1:33" s="63" customFormat="1" ht="121.5" customHeight="1" thickBot="1" x14ac:dyDescent="0.3">
      <c r="A31" s="163"/>
      <c r="B31" s="154">
        <v>3</v>
      </c>
      <c r="C31" s="138" t="s">
        <v>153</v>
      </c>
      <c r="D31" s="138" t="s">
        <v>144</v>
      </c>
      <c r="E31" s="69" t="s">
        <v>154</v>
      </c>
      <c r="F31" s="69" t="s">
        <v>44</v>
      </c>
      <c r="G31" s="139">
        <v>1</v>
      </c>
      <c r="H31" s="140" t="s">
        <v>37</v>
      </c>
      <c r="I31" s="176" t="s">
        <v>150</v>
      </c>
      <c r="J31" s="177" t="s">
        <v>151</v>
      </c>
      <c r="K31" s="178" t="s">
        <v>152</v>
      </c>
      <c r="L31" s="170">
        <v>0</v>
      </c>
      <c r="M31" s="170">
        <v>0</v>
      </c>
      <c r="N31" s="170">
        <v>0</v>
      </c>
      <c r="O31" s="170">
        <v>0</v>
      </c>
      <c r="P31" s="170">
        <v>0.75</v>
      </c>
      <c r="Q31" s="170">
        <v>0.9</v>
      </c>
      <c r="R31" s="170">
        <v>0.75</v>
      </c>
      <c r="S31" s="170">
        <v>0.75</v>
      </c>
      <c r="T31" s="170">
        <v>0.75</v>
      </c>
      <c r="U31" s="171">
        <v>0.75</v>
      </c>
      <c r="V31" s="172">
        <v>0.75</v>
      </c>
      <c r="W31" s="173">
        <v>0.75</v>
      </c>
      <c r="X31" s="137">
        <f>AVERAGE(L31:W31)</f>
        <v>0.51250000000000007</v>
      </c>
      <c r="Y31" s="78">
        <f t="shared" si="2"/>
        <v>0.51250000000000007</v>
      </c>
      <c r="Z31" s="60">
        <f t="shared" si="1"/>
        <v>0.51250000000000007</v>
      </c>
      <c r="AA31" s="174"/>
      <c r="AB31" s="175"/>
      <c r="AC31" s="62"/>
      <c r="AD31" s="62"/>
      <c r="AE31" s="62"/>
      <c r="AF31" s="62"/>
      <c r="AG31" s="62"/>
    </row>
    <row r="32" spans="1:33" s="63" customFormat="1" ht="121.5" customHeight="1" thickBot="1" x14ac:dyDescent="0.3">
      <c r="A32" s="179"/>
      <c r="B32" s="180">
        <v>3</v>
      </c>
      <c r="C32" s="138" t="s">
        <v>155</v>
      </c>
      <c r="D32" s="138" t="s">
        <v>156</v>
      </c>
      <c r="E32" s="69" t="s">
        <v>157</v>
      </c>
      <c r="F32" s="69" t="s">
        <v>74</v>
      </c>
      <c r="G32" s="139" t="s">
        <v>158</v>
      </c>
      <c r="H32" s="140" t="s">
        <v>37</v>
      </c>
      <c r="I32" s="106" t="s">
        <v>159</v>
      </c>
      <c r="J32" s="83" t="s">
        <v>160</v>
      </c>
      <c r="K32" s="84" t="s">
        <v>72</v>
      </c>
      <c r="L32" s="181">
        <v>1</v>
      </c>
      <c r="M32" s="181">
        <v>4</v>
      </c>
      <c r="N32" s="181">
        <v>0</v>
      </c>
      <c r="O32" s="181">
        <v>0</v>
      </c>
      <c r="P32" s="181">
        <v>24</v>
      </c>
      <c r="Q32" s="181">
        <v>2</v>
      </c>
      <c r="R32" s="181">
        <v>6</v>
      </c>
      <c r="S32" s="181">
        <v>7</v>
      </c>
      <c r="T32" s="181">
        <v>2</v>
      </c>
      <c r="U32" s="181">
        <v>2</v>
      </c>
      <c r="V32" s="181">
        <v>2</v>
      </c>
      <c r="W32" s="181">
        <v>0</v>
      </c>
      <c r="X32" s="182">
        <f>AVERAGE(L32:W32)</f>
        <v>4.166666666666667</v>
      </c>
      <c r="Y32" s="78">
        <f>+IF(X32&gt;G32,1-(X32-G32)/X32,1)</f>
        <v>1</v>
      </c>
      <c r="Z32" s="60">
        <f t="shared" si="1"/>
        <v>1</v>
      </c>
      <c r="AA32" s="183" t="s">
        <v>161</v>
      </c>
      <c r="AB32" s="152">
        <f>AVERAGE(Z26:Z32)</f>
        <v>0.9285714285714286</v>
      </c>
      <c r="AC32" s="62"/>
      <c r="AD32" s="62"/>
      <c r="AE32" s="62"/>
      <c r="AF32" s="62"/>
      <c r="AG32" s="62"/>
    </row>
    <row r="33" spans="1:33" s="63" customFormat="1" ht="79.5" customHeight="1" x14ac:dyDescent="0.25">
      <c r="A33" s="184" t="s">
        <v>162</v>
      </c>
      <c r="B33" s="185">
        <v>4</v>
      </c>
      <c r="C33" s="104" t="s">
        <v>163</v>
      </c>
      <c r="D33" s="104" t="s">
        <v>164</v>
      </c>
      <c r="E33" s="54" t="s">
        <v>165</v>
      </c>
      <c r="F33" s="54" t="s">
        <v>44</v>
      </c>
      <c r="G33" s="186">
        <v>7.0000000000000001E-3</v>
      </c>
      <c r="H33" s="186" t="s">
        <v>37</v>
      </c>
      <c r="I33" s="106" t="s">
        <v>166</v>
      </c>
      <c r="J33" s="83" t="s">
        <v>167</v>
      </c>
      <c r="K33" s="84" t="s">
        <v>168</v>
      </c>
      <c r="L33" s="187">
        <v>6.0000000000000001E-3</v>
      </c>
      <c r="M33" s="187">
        <v>7.0000000000000001E-3</v>
      </c>
      <c r="N33" s="187">
        <v>7.0000000000000001E-3</v>
      </c>
      <c r="O33" s="187">
        <v>6.0000000000000001E-3</v>
      </c>
      <c r="P33" s="187">
        <v>7.0000000000000001E-3</v>
      </c>
      <c r="Q33" s="187">
        <v>5.0000000000000001E-3</v>
      </c>
      <c r="R33" s="187">
        <v>6.0000000000000001E-3</v>
      </c>
      <c r="S33" s="187">
        <v>7.0000000000000001E-3</v>
      </c>
      <c r="T33" s="187">
        <v>6.0000000000000001E-3</v>
      </c>
      <c r="U33" s="187">
        <v>6.0000000000000001E-3</v>
      </c>
      <c r="V33" s="187">
        <v>5.0000000000000001E-3</v>
      </c>
      <c r="W33" s="187">
        <v>4.0000000000000001E-3</v>
      </c>
      <c r="X33" s="188">
        <f>AVERAGE(L33:W33)</f>
        <v>6.000000000000001E-3</v>
      </c>
      <c r="Y33" s="78">
        <f>+IF(X33&gt;G33,1-(X33-G33)/X33,1)</f>
        <v>1</v>
      </c>
      <c r="Z33" s="60">
        <f t="shared" si="1"/>
        <v>1</v>
      </c>
      <c r="AA33" s="189"/>
      <c r="AB33" s="190"/>
      <c r="AC33" s="62"/>
      <c r="AD33" s="62"/>
      <c r="AE33" s="62"/>
      <c r="AF33" s="62"/>
      <c r="AG33" s="62"/>
    </row>
    <row r="34" spans="1:33" s="63" customFormat="1" ht="79.5" customHeight="1" x14ac:dyDescent="0.25">
      <c r="A34" s="184"/>
      <c r="B34" s="185">
        <v>4</v>
      </c>
      <c r="C34" s="104" t="s">
        <v>169</v>
      </c>
      <c r="D34" s="104" t="s">
        <v>164</v>
      </c>
      <c r="E34" s="54"/>
      <c r="F34" s="54" t="s">
        <v>44</v>
      </c>
      <c r="G34" s="186">
        <v>0.8</v>
      </c>
      <c r="H34" s="186" t="s">
        <v>37</v>
      </c>
      <c r="I34" s="106" t="s">
        <v>45</v>
      </c>
      <c r="J34" s="83" t="s">
        <v>170</v>
      </c>
      <c r="K34" s="84" t="s">
        <v>136</v>
      </c>
      <c r="L34" s="187">
        <v>0.93799999999999994</v>
      </c>
      <c r="M34" s="187">
        <v>0.92500000000000004</v>
      </c>
      <c r="N34" s="187">
        <v>0.93600000000000005</v>
      </c>
      <c r="O34" s="187">
        <v>0.91500000000000004</v>
      </c>
      <c r="P34" s="187">
        <v>0.92900000000000005</v>
      </c>
      <c r="Q34" s="187">
        <v>0.91400000000000003</v>
      </c>
      <c r="R34" s="187">
        <v>0.93899999999999995</v>
      </c>
      <c r="S34" s="187">
        <v>0.92400000000000004</v>
      </c>
      <c r="T34" s="187">
        <v>0.89900000000000002</v>
      </c>
      <c r="U34" s="187">
        <v>0.91300000000000003</v>
      </c>
      <c r="V34" s="191">
        <v>0.90600000000000003</v>
      </c>
      <c r="W34" s="187">
        <v>0.88100000000000001</v>
      </c>
      <c r="X34" s="188">
        <f t="shared" ref="X34:X38" si="4">AVERAGE(L34:W34)</f>
        <v>0.91825000000000001</v>
      </c>
      <c r="Y34" s="60">
        <f>+IF(X34&lt;G34,X34/G34,1)</f>
        <v>1</v>
      </c>
      <c r="Z34" s="60">
        <f t="shared" si="1"/>
        <v>1</v>
      </c>
      <c r="AA34" s="189"/>
      <c r="AB34" s="190"/>
      <c r="AC34" s="62"/>
      <c r="AD34" s="62"/>
      <c r="AE34" s="62"/>
      <c r="AF34" s="62"/>
      <c r="AG34" s="62"/>
    </row>
    <row r="35" spans="1:33" s="63" customFormat="1" ht="79.5" customHeight="1" x14ac:dyDescent="0.25">
      <c r="A35" s="184"/>
      <c r="B35" s="185">
        <v>4</v>
      </c>
      <c r="C35" s="104" t="s">
        <v>171</v>
      </c>
      <c r="D35" s="104" t="s">
        <v>164</v>
      </c>
      <c r="E35" s="54"/>
      <c r="F35" s="54" t="s">
        <v>44</v>
      </c>
      <c r="G35" s="186">
        <v>8.9999999999999993E-3</v>
      </c>
      <c r="H35" s="186" t="s">
        <v>37</v>
      </c>
      <c r="I35" s="106" t="s">
        <v>172</v>
      </c>
      <c r="J35" s="83" t="s">
        <v>173</v>
      </c>
      <c r="K35" s="84" t="s">
        <v>174</v>
      </c>
      <c r="L35" s="192">
        <v>7.0000000000000001E-3</v>
      </c>
      <c r="M35" s="191">
        <v>8.0000000000000002E-3</v>
      </c>
      <c r="N35" s="191">
        <v>8.9999999999999993E-3</v>
      </c>
      <c r="O35" s="191">
        <v>6.0000000000000001E-3</v>
      </c>
      <c r="P35" s="191">
        <v>7.0000000000000001E-3</v>
      </c>
      <c r="Q35" s="187">
        <v>5.0000000000000001E-3</v>
      </c>
      <c r="R35" s="191">
        <v>6.0000000000000001E-3</v>
      </c>
      <c r="S35" s="187">
        <v>8.0000000000000002E-3</v>
      </c>
      <c r="T35" s="191">
        <v>7.0000000000000001E-3</v>
      </c>
      <c r="U35" s="187">
        <v>6.0000000000000001E-3</v>
      </c>
      <c r="V35" s="191">
        <v>6.0000000000000001E-3</v>
      </c>
      <c r="W35" s="187">
        <v>4.0000000000000001E-3</v>
      </c>
      <c r="X35" s="188">
        <f t="shared" si="4"/>
        <v>6.5833333333333343E-3</v>
      </c>
      <c r="Y35" s="78">
        <f>+IF(X35&gt;G35,1-(X35-G35)/X35,1)</f>
        <v>1</v>
      </c>
      <c r="Z35" s="60">
        <f t="shared" si="1"/>
        <v>1</v>
      </c>
      <c r="AA35" s="189"/>
      <c r="AB35" s="190"/>
      <c r="AC35" s="62"/>
      <c r="AD35" s="62"/>
      <c r="AE35" s="62"/>
      <c r="AF35" s="62"/>
      <c r="AG35" s="62"/>
    </row>
    <row r="36" spans="1:33" s="63" customFormat="1" ht="79.5" customHeight="1" x14ac:dyDescent="0.25">
      <c r="A36" s="184"/>
      <c r="B36" s="185">
        <v>4</v>
      </c>
      <c r="C36" s="104" t="s">
        <v>175</v>
      </c>
      <c r="D36" s="104" t="s">
        <v>133</v>
      </c>
      <c r="E36" s="54" t="s">
        <v>176</v>
      </c>
      <c r="F36" s="54" t="s">
        <v>44</v>
      </c>
      <c r="G36" s="105">
        <v>0.6</v>
      </c>
      <c r="H36" s="105" t="s">
        <v>89</v>
      </c>
      <c r="I36" s="106" t="s">
        <v>177</v>
      </c>
      <c r="J36" s="83" t="s">
        <v>178</v>
      </c>
      <c r="K36" s="84" t="s">
        <v>179</v>
      </c>
      <c r="L36" s="191"/>
      <c r="M36" s="187"/>
      <c r="N36" s="187"/>
      <c r="O36" s="187"/>
      <c r="P36" s="187"/>
      <c r="Q36" s="187"/>
      <c r="R36" s="187"/>
      <c r="S36" s="187"/>
      <c r="T36" s="193"/>
      <c r="U36" s="187"/>
      <c r="V36" s="191"/>
      <c r="W36" s="194">
        <v>0.95</v>
      </c>
      <c r="X36" s="188">
        <f t="shared" si="4"/>
        <v>0.95</v>
      </c>
      <c r="Y36" s="60">
        <f t="shared" ref="Y36:Y46" si="5">+IF(X36&lt;G36,X36/G36,1)</f>
        <v>1</v>
      </c>
      <c r="Z36" s="60">
        <f t="shared" si="1"/>
        <v>1</v>
      </c>
      <c r="AA36" s="189"/>
      <c r="AB36" s="190"/>
      <c r="AC36" s="62"/>
      <c r="AD36" s="62"/>
      <c r="AE36" s="62"/>
      <c r="AF36" s="62"/>
      <c r="AG36" s="62"/>
    </row>
    <row r="37" spans="1:33" s="63" customFormat="1" ht="79.5" customHeight="1" x14ac:dyDescent="0.25">
      <c r="A37" s="184"/>
      <c r="B37" s="185">
        <v>4</v>
      </c>
      <c r="C37" s="104" t="s">
        <v>180</v>
      </c>
      <c r="D37" s="195" t="s">
        <v>181</v>
      </c>
      <c r="E37" s="54" t="s">
        <v>182</v>
      </c>
      <c r="F37" s="54" t="s">
        <v>44</v>
      </c>
      <c r="G37" s="105">
        <v>1</v>
      </c>
      <c r="H37" s="105" t="s">
        <v>89</v>
      </c>
      <c r="I37" s="106" t="s">
        <v>45</v>
      </c>
      <c r="J37" s="83" t="s">
        <v>135</v>
      </c>
      <c r="K37" s="84" t="s">
        <v>136</v>
      </c>
      <c r="L37" s="194"/>
      <c r="M37" s="194"/>
      <c r="N37" s="194"/>
      <c r="O37" s="194"/>
      <c r="P37" s="194"/>
      <c r="Q37" s="193"/>
      <c r="R37" s="194"/>
      <c r="S37" s="194"/>
      <c r="T37" s="194"/>
      <c r="U37" s="193"/>
      <c r="V37" s="193"/>
      <c r="W37" s="193">
        <v>0.95</v>
      </c>
      <c r="X37" s="188">
        <f t="shared" si="4"/>
        <v>0.95</v>
      </c>
      <c r="Y37" s="60">
        <f t="shared" si="5"/>
        <v>0.95</v>
      </c>
      <c r="Z37" s="60">
        <f t="shared" si="1"/>
        <v>0.95</v>
      </c>
      <c r="AA37" s="189"/>
      <c r="AB37" s="190"/>
      <c r="AC37" s="62"/>
      <c r="AD37" s="62"/>
      <c r="AE37" s="62"/>
      <c r="AF37" s="62"/>
      <c r="AG37" s="62"/>
    </row>
    <row r="38" spans="1:33" s="63" customFormat="1" ht="79.5" customHeight="1" thickBot="1" x14ac:dyDescent="0.3">
      <c r="A38" s="184"/>
      <c r="B38" s="185">
        <v>4</v>
      </c>
      <c r="C38" s="104" t="s">
        <v>183</v>
      </c>
      <c r="D38" s="104" t="s">
        <v>184</v>
      </c>
      <c r="E38" s="54" t="s">
        <v>185</v>
      </c>
      <c r="F38" s="54" t="s">
        <v>44</v>
      </c>
      <c r="G38" s="105">
        <v>0.99</v>
      </c>
      <c r="H38" s="123" t="s">
        <v>37</v>
      </c>
      <c r="I38" s="106" t="s">
        <v>51</v>
      </c>
      <c r="J38" s="83" t="s">
        <v>186</v>
      </c>
      <c r="K38" s="84" t="s">
        <v>187</v>
      </c>
      <c r="L38" s="196">
        <v>0.90500000000000003</v>
      </c>
      <c r="M38" s="196">
        <v>0.84299999999999997</v>
      </c>
      <c r="N38" s="196">
        <v>0.77300000000000002</v>
      </c>
      <c r="O38" s="196">
        <v>0.88300000000000001</v>
      </c>
      <c r="P38" s="196">
        <v>0.92500000000000004</v>
      </c>
      <c r="Q38" s="196">
        <v>0.90300000000000002</v>
      </c>
      <c r="R38" s="196">
        <v>0.77200000000000002</v>
      </c>
      <c r="S38" s="197">
        <v>0.74</v>
      </c>
      <c r="T38" s="198">
        <v>0.77200000000000002</v>
      </c>
      <c r="U38" s="196">
        <v>0.74</v>
      </c>
      <c r="V38" s="196">
        <v>0.436</v>
      </c>
      <c r="W38" s="199">
        <v>0.27400000000000002</v>
      </c>
      <c r="X38" s="200">
        <f t="shared" si="4"/>
        <v>0.74716666666666676</v>
      </c>
      <c r="Y38" s="60">
        <f t="shared" si="5"/>
        <v>0.75471380471380478</v>
      </c>
      <c r="Z38" s="60">
        <f t="shared" si="1"/>
        <v>0.75471380471380478</v>
      </c>
      <c r="AA38" s="183" t="s">
        <v>188</v>
      </c>
      <c r="AB38" s="152">
        <f>AVERAGE(Z33:Z38)</f>
        <v>0.95078563411896744</v>
      </c>
      <c r="AC38" s="62"/>
      <c r="AD38" s="62"/>
      <c r="AE38" s="62"/>
      <c r="AF38" s="62"/>
      <c r="AG38" s="62"/>
    </row>
    <row r="39" spans="1:33" s="63" customFormat="1" ht="90.75" customHeight="1" x14ac:dyDescent="0.25">
      <c r="A39" s="201" t="s">
        <v>189</v>
      </c>
      <c r="B39" s="202">
        <v>5</v>
      </c>
      <c r="C39" s="104" t="s">
        <v>190</v>
      </c>
      <c r="D39" s="203" t="s">
        <v>191</v>
      </c>
      <c r="E39" s="54" t="s">
        <v>192</v>
      </c>
      <c r="F39" s="54" t="s">
        <v>44</v>
      </c>
      <c r="G39" s="105">
        <v>0.9</v>
      </c>
      <c r="H39" s="123" t="s">
        <v>37</v>
      </c>
      <c r="I39" s="106" t="s">
        <v>82</v>
      </c>
      <c r="J39" s="83" t="s">
        <v>141</v>
      </c>
      <c r="K39" s="204" t="s">
        <v>142</v>
      </c>
      <c r="L39" s="193">
        <v>0.98</v>
      </c>
      <c r="M39" s="205">
        <v>0.98</v>
      </c>
      <c r="N39" s="205">
        <v>0.99</v>
      </c>
      <c r="O39" s="205">
        <v>0.9</v>
      </c>
      <c r="P39" s="194">
        <v>0.92</v>
      </c>
      <c r="Q39" s="206">
        <v>0.9</v>
      </c>
      <c r="R39" s="194">
        <v>0.95</v>
      </c>
      <c r="S39" s="194">
        <v>0.99</v>
      </c>
      <c r="T39" s="194">
        <v>0.87</v>
      </c>
      <c r="U39" s="194">
        <v>0.9</v>
      </c>
      <c r="V39" s="194">
        <v>0.84</v>
      </c>
      <c r="W39" s="194">
        <v>0.91</v>
      </c>
      <c r="X39" s="207">
        <f>AVERAGE(L39:W39)</f>
        <v>0.9275000000000001</v>
      </c>
      <c r="Y39" s="60">
        <f t="shared" si="5"/>
        <v>1</v>
      </c>
      <c r="Z39" s="60">
        <f t="shared" si="1"/>
        <v>1</v>
      </c>
      <c r="AA39" s="208"/>
      <c r="AB39" s="208"/>
      <c r="AC39" s="62"/>
      <c r="AD39" s="62"/>
      <c r="AE39" s="62"/>
      <c r="AF39" s="62"/>
      <c r="AG39" s="62"/>
    </row>
    <row r="40" spans="1:33" s="63" customFormat="1" ht="51" customHeight="1" x14ac:dyDescent="0.25">
      <c r="A40" s="209"/>
      <c r="B40" s="202">
        <v>5</v>
      </c>
      <c r="C40" s="210" t="s">
        <v>193</v>
      </c>
      <c r="D40" s="211" t="s">
        <v>191</v>
      </c>
      <c r="E40" s="212" t="s">
        <v>194</v>
      </c>
      <c r="F40" s="212" t="s">
        <v>44</v>
      </c>
      <c r="G40" s="213">
        <v>0.9</v>
      </c>
      <c r="H40" s="213" t="s">
        <v>195</v>
      </c>
      <c r="I40" s="106" t="s">
        <v>82</v>
      </c>
      <c r="J40" s="83" t="s">
        <v>196</v>
      </c>
      <c r="K40" s="204" t="s">
        <v>136</v>
      </c>
      <c r="L40" s="193">
        <v>1</v>
      </c>
      <c r="M40" s="214">
        <v>1</v>
      </c>
      <c r="N40" s="205">
        <v>0.94</v>
      </c>
      <c r="O40" s="205">
        <v>0.9</v>
      </c>
      <c r="P40" s="214">
        <v>0.89</v>
      </c>
      <c r="Q40" s="214">
        <v>0.86</v>
      </c>
      <c r="R40" s="215">
        <v>0.87</v>
      </c>
      <c r="S40" s="194">
        <v>0.94</v>
      </c>
      <c r="T40" s="194">
        <v>1</v>
      </c>
      <c r="U40" s="215">
        <v>0.92</v>
      </c>
      <c r="V40" s="216">
        <v>1</v>
      </c>
      <c r="W40" s="217">
        <v>0.85</v>
      </c>
      <c r="X40" s="218">
        <f>AVERAGE(L40:W40)</f>
        <v>0.93083333333333329</v>
      </c>
      <c r="Y40" s="60">
        <f t="shared" si="5"/>
        <v>1</v>
      </c>
      <c r="Z40" s="60">
        <f t="shared" si="1"/>
        <v>1</v>
      </c>
      <c r="AA40" s="219"/>
      <c r="AB40" s="219"/>
      <c r="AC40" s="62"/>
      <c r="AD40" s="62"/>
      <c r="AE40" s="62"/>
      <c r="AF40" s="62"/>
      <c r="AG40" s="62"/>
    </row>
    <row r="41" spans="1:33" s="63" customFormat="1" ht="128.25" customHeight="1" x14ac:dyDescent="0.25">
      <c r="A41" s="220"/>
      <c r="B41" s="221">
        <v>5</v>
      </c>
      <c r="C41" s="104" t="s">
        <v>197</v>
      </c>
      <c r="D41" s="203" t="s">
        <v>191</v>
      </c>
      <c r="E41" s="54" t="s">
        <v>198</v>
      </c>
      <c r="F41" s="54" t="s">
        <v>44</v>
      </c>
      <c r="G41" s="222">
        <v>1</v>
      </c>
      <c r="H41" s="222" t="s">
        <v>199</v>
      </c>
      <c r="I41" s="106" t="s">
        <v>82</v>
      </c>
      <c r="J41" s="83" t="s">
        <v>196</v>
      </c>
      <c r="K41" s="204" t="s">
        <v>136</v>
      </c>
      <c r="L41" s="193">
        <v>1</v>
      </c>
      <c r="M41" s="193">
        <v>1</v>
      </c>
      <c r="N41" s="193">
        <v>1</v>
      </c>
      <c r="O41" s="193">
        <v>1</v>
      </c>
      <c r="P41" s="193">
        <v>1</v>
      </c>
      <c r="Q41" s="193">
        <v>1</v>
      </c>
      <c r="R41" s="193">
        <v>1</v>
      </c>
      <c r="S41" s="193">
        <v>1</v>
      </c>
      <c r="T41" s="193">
        <v>1</v>
      </c>
      <c r="U41" s="193">
        <v>1</v>
      </c>
      <c r="V41" s="193">
        <v>1</v>
      </c>
      <c r="W41" s="193">
        <v>1</v>
      </c>
      <c r="X41" s="207">
        <f>AVERAGE(L41:W41)</f>
        <v>1</v>
      </c>
      <c r="Y41" s="60">
        <f t="shared" si="5"/>
        <v>1</v>
      </c>
      <c r="Z41" s="60">
        <f t="shared" si="1"/>
        <v>1</v>
      </c>
      <c r="AA41" s="223"/>
      <c r="AB41" s="223"/>
      <c r="AC41" s="62"/>
      <c r="AD41" s="62"/>
      <c r="AE41" s="62"/>
      <c r="AF41" s="62"/>
      <c r="AG41" s="62"/>
    </row>
    <row r="42" spans="1:33" s="63" customFormat="1" ht="72.75" customHeight="1" thickBot="1" x14ac:dyDescent="0.55000000000000004">
      <c r="A42" s="224"/>
      <c r="B42" s="225">
        <v>5</v>
      </c>
      <c r="C42" s="104" t="s">
        <v>200</v>
      </c>
      <c r="D42" s="104" t="s">
        <v>191</v>
      </c>
      <c r="E42" s="54" t="s">
        <v>201</v>
      </c>
      <c r="F42" s="54" t="s">
        <v>44</v>
      </c>
      <c r="G42" s="105">
        <v>0.95</v>
      </c>
      <c r="H42" s="105" t="s">
        <v>202</v>
      </c>
      <c r="I42" s="106" t="s">
        <v>203</v>
      </c>
      <c r="J42" s="83" t="s">
        <v>204</v>
      </c>
      <c r="K42" s="84" t="s">
        <v>136</v>
      </c>
      <c r="L42" s="226">
        <v>1</v>
      </c>
      <c r="M42" s="226"/>
      <c r="N42" s="226"/>
      <c r="O42" s="226"/>
      <c r="P42" s="226"/>
      <c r="Q42" s="226"/>
      <c r="R42" s="227">
        <v>1</v>
      </c>
      <c r="S42" s="227"/>
      <c r="T42" s="227"/>
      <c r="U42" s="227"/>
      <c r="V42" s="227"/>
      <c r="W42" s="227"/>
      <c r="X42" s="207">
        <f t="shared" ref="X42:X43" si="6">AVERAGE(L42:W42)</f>
        <v>1</v>
      </c>
      <c r="Y42" s="60">
        <f t="shared" si="5"/>
        <v>1</v>
      </c>
      <c r="Z42" s="60">
        <f t="shared" si="1"/>
        <v>1</v>
      </c>
      <c r="AA42" s="228" t="s">
        <v>205</v>
      </c>
      <c r="AB42" s="229">
        <f>AVERAGE(Z39:Z42)</f>
        <v>1</v>
      </c>
      <c r="AC42" s="62"/>
      <c r="AD42" s="62"/>
      <c r="AE42" s="62"/>
      <c r="AF42" s="62"/>
      <c r="AG42" s="62"/>
    </row>
    <row r="43" spans="1:33" s="63" customFormat="1" ht="129" customHeight="1" x14ac:dyDescent="0.25">
      <c r="A43" s="230" t="s">
        <v>206</v>
      </c>
      <c r="B43" s="231">
        <v>6</v>
      </c>
      <c r="C43" s="232" t="s">
        <v>207</v>
      </c>
      <c r="D43" s="232" t="s">
        <v>208</v>
      </c>
      <c r="E43" s="233" t="s">
        <v>209</v>
      </c>
      <c r="F43" s="90" t="s">
        <v>44</v>
      </c>
      <c r="G43" s="167">
        <v>0.8</v>
      </c>
      <c r="H43" s="167" t="s">
        <v>89</v>
      </c>
      <c r="I43" s="234" t="s">
        <v>210</v>
      </c>
      <c r="J43" s="235" t="s">
        <v>211</v>
      </c>
      <c r="K43" s="236" t="s">
        <v>212</v>
      </c>
      <c r="L43" s="237">
        <v>0.67700000000000005</v>
      </c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9"/>
      <c r="X43" s="240">
        <f t="shared" si="6"/>
        <v>0.67700000000000005</v>
      </c>
      <c r="Y43" s="60">
        <f t="shared" si="5"/>
        <v>0.84625000000000006</v>
      </c>
      <c r="Z43" s="60">
        <f t="shared" si="1"/>
        <v>0.84625000000000006</v>
      </c>
      <c r="AA43" s="241"/>
      <c r="AB43" s="242"/>
      <c r="AC43" s="62"/>
      <c r="AD43" s="62"/>
      <c r="AE43" s="62"/>
      <c r="AF43" s="62"/>
      <c r="AG43" s="62"/>
    </row>
    <row r="44" spans="1:33" s="63" customFormat="1" ht="54" customHeight="1" x14ac:dyDescent="0.25">
      <c r="A44" s="243"/>
      <c r="B44" s="231"/>
      <c r="C44" s="244" t="s">
        <v>213</v>
      </c>
      <c r="D44" s="232" t="s">
        <v>208</v>
      </c>
      <c r="E44" s="245" t="s">
        <v>214</v>
      </c>
      <c r="F44" s="54" t="s">
        <v>44</v>
      </c>
      <c r="G44" s="105">
        <v>1</v>
      </c>
      <c r="H44" s="105" t="s">
        <v>89</v>
      </c>
      <c r="I44" s="176" t="s">
        <v>215</v>
      </c>
      <c r="J44" s="177" t="s">
        <v>216</v>
      </c>
      <c r="K44" s="178" t="s">
        <v>217</v>
      </c>
      <c r="L44" s="237">
        <v>1</v>
      </c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9"/>
      <c r="X44" s="207">
        <f>AVERAGE(L44:W44)</f>
        <v>1</v>
      </c>
      <c r="Y44" s="60">
        <f>+IF(X44&lt;G44,X44/G44,1)</f>
        <v>1</v>
      </c>
      <c r="Z44" s="60">
        <f t="shared" si="1"/>
        <v>1</v>
      </c>
      <c r="AA44" s="246"/>
      <c r="AB44" s="247"/>
      <c r="AC44" s="62"/>
      <c r="AD44" s="62"/>
      <c r="AE44" s="62"/>
      <c r="AF44" s="62"/>
      <c r="AG44" s="62"/>
    </row>
    <row r="45" spans="1:33" s="63" customFormat="1" ht="54" customHeight="1" x14ac:dyDescent="0.25">
      <c r="A45" s="243"/>
      <c r="B45" s="231"/>
      <c r="C45" s="210" t="s">
        <v>218</v>
      </c>
      <c r="D45" s="232" t="s">
        <v>208</v>
      </c>
      <c r="E45" s="212" t="s">
        <v>219</v>
      </c>
      <c r="F45" s="54" t="s">
        <v>44</v>
      </c>
      <c r="G45" s="105">
        <v>1</v>
      </c>
      <c r="H45" s="248" t="s">
        <v>220</v>
      </c>
      <c r="I45" s="176" t="s">
        <v>215</v>
      </c>
      <c r="J45" s="177" t="s">
        <v>216</v>
      </c>
      <c r="K45" s="249" t="s">
        <v>217</v>
      </c>
      <c r="L45" s="237">
        <v>0.83</v>
      </c>
      <c r="M45" s="238"/>
      <c r="N45" s="239"/>
      <c r="O45" s="237">
        <v>0.83</v>
      </c>
      <c r="P45" s="238"/>
      <c r="Q45" s="239"/>
      <c r="R45" s="237">
        <v>1</v>
      </c>
      <c r="S45" s="238"/>
      <c r="T45" s="239"/>
      <c r="U45" s="237">
        <v>1</v>
      </c>
      <c r="V45" s="238"/>
      <c r="W45" s="239"/>
      <c r="X45" s="207">
        <f>AVERAGE(L45:V45)</f>
        <v>0.91500000000000004</v>
      </c>
      <c r="Y45" s="60">
        <f>+IF(X45&lt;G45,X45/G45,1)</f>
        <v>0.91500000000000004</v>
      </c>
      <c r="Z45" s="60">
        <f t="shared" si="1"/>
        <v>0.91500000000000004</v>
      </c>
      <c r="AA45" s="250"/>
      <c r="AB45" s="251"/>
      <c r="AC45" s="62"/>
      <c r="AD45" s="62"/>
      <c r="AE45" s="62"/>
      <c r="AF45" s="62"/>
      <c r="AG45" s="62"/>
    </row>
    <row r="46" spans="1:33" s="63" customFormat="1" ht="54" customHeight="1" thickBot="1" x14ac:dyDescent="0.3">
      <c r="A46" s="243"/>
      <c r="B46" s="252"/>
      <c r="C46" s="253" t="s">
        <v>221</v>
      </c>
      <c r="D46" s="232" t="s">
        <v>208</v>
      </c>
      <c r="E46" s="89" t="s">
        <v>222</v>
      </c>
      <c r="F46" s="90" t="s">
        <v>44</v>
      </c>
      <c r="G46" s="248">
        <v>0.8</v>
      </c>
      <c r="H46" s="167" t="s">
        <v>89</v>
      </c>
      <c r="I46" s="254" t="s">
        <v>223</v>
      </c>
      <c r="J46" s="255" t="s">
        <v>224</v>
      </c>
      <c r="K46" s="256" t="s">
        <v>225</v>
      </c>
      <c r="L46" s="257">
        <v>0.95</v>
      </c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9"/>
      <c r="X46" s="240">
        <f>AVERAGE(L46:W46)</f>
        <v>0.95</v>
      </c>
      <c r="Y46" s="78">
        <f t="shared" si="5"/>
        <v>1</v>
      </c>
      <c r="Z46" s="78">
        <f t="shared" si="1"/>
        <v>1</v>
      </c>
      <c r="AA46" s="260" t="s">
        <v>226</v>
      </c>
      <c r="AB46" s="261">
        <f>AVERAGE(Z43:Z46)</f>
        <v>0.9403125</v>
      </c>
      <c r="AC46" s="62"/>
      <c r="AD46" s="62"/>
      <c r="AE46" s="62"/>
      <c r="AF46" s="62"/>
      <c r="AG46" s="62"/>
    </row>
    <row r="47" spans="1:33" s="63" customFormat="1" ht="151.5" customHeight="1" x14ac:dyDescent="0.25">
      <c r="A47" s="262" t="s">
        <v>227</v>
      </c>
      <c r="B47" s="263">
        <v>7</v>
      </c>
      <c r="C47" s="264" t="s">
        <v>228</v>
      </c>
      <c r="D47" s="264" t="s">
        <v>229</v>
      </c>
      <c r="E47" s="265" t="s">
        <v>230</v>
      </c>
      <c r="F47" s="266" t="s">
        <v>44</v>
      </c>
      <c r="G47" s="267">
        <v>0.8</v>
      </c>
      <c r="H47" s="267" t="s">
        <v>89</v>
      </c>
      <c r="I47" s="268" t="s">
        <v>223</v>
      </c>
      <c r="J47" s="269" t="s">
        <v>224</v>
      </c>
      <c r="K47" s="270" t="s">
        <v>225</v>
      </c>
      <c r="L47" s="271">
        <v>0.8</v>
      </c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3"/>
      <c r="X47" s="274">
        <f>AVERAGE(L47:W47)</f>
        <v>0.8</v>
      </c>
      <c r="Y47" s="275">
        <f>+IF(X47&lt;G47,X47/G47,1)</f>
        <v>1</v>
      </c>
      <c r="Z47" s="276">
        <f t="shared" si="1"/>
        <v>1</v>
      </c>
      <c r="AA47" s="277"/>
      <c r="AB47" s="278"/>
      <c r="AC47" s="62"/>
      <c r="AD47" s="62"/>
      <c r="AE47" s="62"/>
      <c r="AF47" s="62"/>
      <c r="AG47" s="62"/>
    </row>
    <row r="48" spans="1:33" s="63" customFormat="1" ht="93" customHeight="1" thickBot="1" x14ac:dyDescent="0.3">
      <c r="A48" s="279"/>
      <c r="B48" s="280"/>
      <c r="C48" s="244" t="s">
        <v>231</v>
      </c>
      <c r="D48" s="244" t="s">
        <v>229</v>
      </c>
      <c r="E48" s="245" t="s">
        <v>232</v>
      </c>
      <c r="F48" s="54" t="s">
        <v>44</v>
      </c>
      <c r="G48" s="105">
        <v>0.8</v>
      </c>
      <c r="H48" s="105" t="s">
        <v>89</v>
      </c>
      <c r="I48" s="176" t="s">
        <v>223</v>
      </c>
      <c r="J48" s="177" t="s">
        <v>224</v>
      </c>
      <c r="K48" s="178" t="s">
        <v>225</v>
      </c>
      <c r="L48" s="281">
        <v>0.8</v>
      </c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9"/>
      <c r="X48" s="282">
        <f>AVERAGE(L48:W48)</f>
        <v>0.8</v>
      </c>
      <c r="Y48" s="60">
        <f>+IF(X48&lt;G48,X48/G48,1)</f>
        <v>1</v>
      </c>
      <c r="Z48" s="283">
        <f t="shared" si="1"/>
        <v>1</v>
      </c>
      <c r="AA48" s="284"/>
      <c r="AB48" s="285"/>
      <c r="AC48" s="62"/>
      <c r="AD48" s="62"/>
      <c r="AE48" s="62"/>
      <c r="AF48" s="62"/>
      <c r="AG48" s="62"/>
    </row>
    <row r="49" spans="1:33" s="63" customFormat="1" ht="93" customHeight="1" thickBot="1" x14ac:dyDescent="0.3">
      <c r="A49" s="279"/>
      <c r="B49" s="280"/>
      <c r="C49" s="244" t="s">
        <v>233</v>
      </c>
      <c r="D49" s="244" t="s">
        <v>229</v>
      </c>
      <c r="E49" s="245"/>
      <c r="F49" s="54" t="s">
        <v>44</v>
      </c>
      <c r="G49" s="105">
        <v>0.12</v>
      </c>
      <c r="H49" s="105" t="s">
        <v>220</v>
      </c>
      <c r="I49" s="176" t="s">
        <v>223</v>
      </c>
      <c r="J49" s="177" t="s">
        <v>224</v>
      </c>
      <c r="K49" s="178" t="s">
        <v>225</v>
      </c>
      <c r="L49" s="281">
        <v>0.1656</v>
      </c>
      <c r="M49" s="238"/>
      <c r="N49" s="239"/>
      <c r="O49" s="281">
        <v>0.2492</v>
      </c>
      <c r="P49" s="238"/>
      <c r="Q49" s="239">
        <v>0.25</v>
      </c>
      <c r="R49" s="281">
        <v>9.9699999999999997E-2</v>
      </c>
      <c r="S49" s="238"/>
      <c r="T49" s="239"/>
      <c r="U49" s="281">
        <v>0.13</v>
      </c>
      <c r="V49" s="238"/>
      <c r="W49" s="239"/>
      <c r="X49" s="282">
        <f>AVERAGE(L49:W49)</f>
        <v>0.1789</v>
      </c>
      <c r="Y49" s="275">
        <f t="shared" ref="Y49:Y52" si="7">+IF(X49&lt;G49,X49/G49,1)</f>
        <v>1</v>
      </c>
      <c r="Z49" s="283">
        <f t="shared" si="1"/>
        <v>1</v>
      </c>
      <c r="AA49" s="284"/>
      <c r="AB49" s="285"/>
      <c r="AC49" s="62"/>
      <c r="AD49" s="62"/>
      <c r="AE49" s="62"/>
      <c r="AF49" s="62"/>
      <c r="AG49" s="62"/>
    </row>
    <row r="50" spans="1:33" s="63" customFormat="1" ht="93" customHeight="1" thickBot="1" x14ac:dyDescent="0.3">
      <c r="A50" s="279"/>
      <c r="B50" s="280"/>
      <c r="C50" s="244" t="s">
        <v>234</v>
      </c>
      <c r="D50" s="244" t="s">
        <v>229</v>
      </c>
      <c r="E50" s="245"/>
      <c r="F50" s="54" t="s">
        <v>44</v>
      </c>
      <c r="G50" s="105">
        <v>0.05</v>
      </c>
      <c r="H50" s="105" t="s">
        <v>220</v>
      </c>
      <c r="I50" s="176" t="s">
        <v>223</v>
      </c>
      <c r="J50" s="177" t="s">
        <v>224</v>
      </c>
      <c r="K50" s="178" t="s">
        <v>225</v>
      </c>
      <c r="L50" s="281">
        <v>0.1138</v>
      </c>
      <c r="M50" s="238"/>
      <c r="N50" s="239"/>
      <c r="O50" s="281">
        <v>0.154</v>
      </c>
      <c r="P50" s="238"/>
      <c r="Q50" s="239">
        <v>9.1700000000000004E-2</v>
      </c>
      <c r="R50" s="281">
        <v>8.3400000000000002E-2</v>
      </c>
      <c r="S50" s="238"/>
      <c r="T50" s="239"/>
      <c r="U50" s="281">
        <v>0.36180000000000001</v>
      </c>
      <c r="V50" s="238"/>
      <c r="W50" s="239"/>
      <c r="X50" s="282">
        <f>AVERAGE(L50:W50)</f>
        <v>0.16094</v>
      </c>
      <c r="Y50" s="275">
        <f t="shared" si="7"/>
        <v>1</v>
      </c>
      <c r="Z50" s="283">
        <f t="shared" si="1"/>
        <v>1</v>
      </c>
      <c r="AA50" s="284"/>
      <c r="AB50" s="285"/>
      <c r="AC50" s="62"/>
      <c r="AD50" s="62"/>
      <c r="AE50" s="62"/>
      <c r="AF50" s="62"/>
      <c r="AG50" s="62"/>
    </row>
    <row r="51" spans="1:33" s="63" customFormat="1" ht="93" customHeight="1" thickBot="1" x14ac:dyDescent="0.3">
      <c r="A51" s="279"/>
      <c r="B51" s="280"/>
      <c r="C51" s="244" t="s">
        <v>235</v>
      </c>
      <c r="D51" s="244" t="s">
        <v>229</v>
      </c>
      <c r="E51" s="245"/>
      <c r="F51" s="54" t="s">
        <v>44</v>
      </c>
      <c r="G51" s="105">
        <v>0.08</v>
      </c>
      <c r="H51" s="105" t="s">
        <v>220</v>
      </c>
      <c r="I51" s="176" t="s">
        <v>223</v>
      </c>
      <c r="J51" s="177" t="s">
        <v>224</v>
      </c>
      <c r="K51" s="178" t="s">
        <v>225</v>
      </c>
      <c r="L51" s="281">
        <v>0.17330000000000001</v>
      </c>
      <c r="M51" s="238"/>
      <c r="N51" s="239">
        <v>0.1</v>
      </c>
      <c r="O51" s="281">
        <v>0.1135</v>
      </c>
      <c r="P51" s="238"/>
      <c r="Q51" s="239">
        <v>0.05</v>
      </c>
      <c r="R51" s="281">
        <v>2.5000000000000001E-2</v>
      </c>
      <c r="S51" s="238"/>
      <c r="T51" s="239"/>
      <c r="U51" s="281">
        <v>0</v>
      </c>
      <c r="V51" s="238"/>
      <c r="W51" s="239"/>
      <c r="X51" s="282">
        <f t="shared" ref="X51:X64" si="8">AVERAGE(L51:W51)</f>
        <v>7.6966666666666669E-2</v>
      </c>
      <c r="Y51" s="275">
        <f t="shared" si="7"/>
        <v>0.9620833333333334</v>
      </c>
      <c r="Z51" s="283">
        <f>+IFERROR(Y51,"")</f>
        <v>0.9620833333333334</v>
      </c>
      <c r="AA51" s="286"/>
      <c r="AB51" s="287"/>
      <c r="AC51" s="62"/>
      <c r="AD51" s="62"/>
      <c r="AE51" s="62"/>
      <c r="AF51" s="62"/>
      <c r="AG51" s="62"/>
    </row>
    <row r="52" spans="1:33" s="63" customFormat="1" ht="84.75" customHeight="1" thickBot="1" x14ac:dyDescent="0.3">
      <c r="A52" s="288"/>
      <c r="B52" s="289"/>
      <c r="C52" s="290" t="s">
        <v>236</v>
      </c>
      <c r="D52" s="290" t="s">
        <v>229</v>
      </c>
      <c r="E52" s="291"/>
      <c r="F52" s="165" t="s">
        <v>44</v>
      </c>
      <c r="G52" s="166">
        <v>0.08</v>
      </c>
      <c r="H52" s="166" t="s">
        <v>220</v>
      </c>
      <c r="I52" s="292" t="s">
        <v>223</v>
      </c>
      <c r="J52" s="293" t="s">
        <v>224</v>
      </c>
      <c r="K52" s="294" t="s">
        <v>225</v>
      </c>
      <c r="L52" s="281">
        <v>0.1467</v>
      </c>
      <c r="M52" s="238"/>
      <c r="N52" s="239">
        <v>0.1467</v>
      </c>
      <c r="O52" s="281">
        <v>0.11600000000000001</v>
      </c>
      <c r="P52" s="238"/>
      <c r="Q52" s="239">
        <v>0.11600000000000001</v>
      </c>
      <c r="R52" s="281">
        <v>0.12</v>
      </c>
      <c r="S52" s="238"/>
      <c r="T52" s="239"/>
      <c r="U52" s="281">
        <v>-0.23</v>
      </c>
      <c r="V52" s="238"/>
      <c r="W52" s="239"/>
      <c r="X52" s="282">
        <f t="shared" si="8"/>
        <v>6.9233333333333327E-2</v>
      </c>
      <c r="Y52" s="275">
        <f t="shared" si="7"/>
        <v>0.86541666666666661</v>
      </c>
      <c r="Z52" s="295">
        <f t="shared" si="1"/>
        <v>0.86541666666666661</v>
      </c>
      <c r="AA52" s="296" t="s">
        <v>237</v>
      </c>
      <c r="AB52" s="297">
        <f>AVERAGE(Z47:Z52)</f>
        <v>0.97124999999999995</v>
      </c>
      <c r="AC52" s="62"/>
      <c r="AD52" s="62"/>
      <c r="AE52" s="62"/>
      <c r="AF52" s="62"/>
      <c r="AG52" s="62"/>
    </row>
    <row r="53" spans="1:33" s="63" customFormat="1" ht="121.5" customHeight="1" thickBot="1" x14ac:dyDescent="0.3">
      <c r="A53" s="298" t="s">
        <v>238</v>
      </c>
      <c r="B53" s="299">
        <v>8</v>
      </c>
      <c r="C53" s="210" t="s">
        <v>239</v>
      </c>
      <c r="D53" s="210" t="s">
        <v>240</v>
      </c>
      <c r="E53" s="212" t="s">
        <v>241</v>
      </c>
      <c r="F53" s="212" t="s">
        <v>44</v>
      </c>
      <c r="G53" s="213">
        <v>0.85</v>
      </c>
      <c r="H53" s="213" t="s">
        <v>37</v>
      </c>
      <c r="I53" s="300" t="s">
        <v>242</v>
      </c>
      <c r="J53" s="301" t="s">
        <v>243</v>
      </c>
      <c r="K53" s="302" t="s">
        <v>136</v>
      </c>
      <c r="L53" s="303">
        <v>0.86</v>
      </c>
      <c r="M53" s="304">
        <v>0.87</v>
      </c>
      <c r="N53" s="303">
        <v>0.93</v>
      </c>
      <c r="O53" s="304">
        <v>0.86</v>
      </c>
      <c r="P53" s="304">
        <v>0.89</v>
      </c>
      <c r="Q53" s="304">
        <v>0.8</v>
      </c>
      <c r="R53" s="304">
        <v>0.95</v>
      </c>
      <c r="S53" s="304">
        <v>0.91</v>
      </c>
      <c r="T53" s="304">
        <v>0.86</v>
      </c>
      <c r="U53" s="303">
        <v>0.89</v>
      </c>
      <c r="V53" s="304">
        <v>0.85</v>
      </c>
      <c r="W53" s="305">
        <v>0.87</v>
      </c>
      <c r="X53" s="306">
        <f t="shared" si="8"/>
        <v>0.8783333333333333</v>
      </c>
      <c r="Y53" s="307">
        <f>+IF(X53&lt;G53,X53/G53,1)</f>
        <v>1</v>
      </c>
      <c r="Z53" s="307">
        <f t="shared" si="1"/>
        <v>1</v>
      </c>
      <c r="AA53" s="308"/>
      <c r="AB53" s="309"/>
      <c r="AC53" s="62"/>
      <c r="AD53" s="62"/>
      <c r="AE53" s="62"/>
      <c r="AF53" s="62"/>
      <c r="AG53" s="62"/>
    </row>
    <row r="54" spans="1:33" s="63" customFormat="1" ht="121.5" customHeight="1" thickBot="1" x14ac:dyDescent="0.3">
      <c r="A54" s="298"/>
      <c r="B54" s="299">
        <v>8</v>
      </c>
      <c r="C54" s="104" t="s">
        <v>244</v>
      </c>
      <c r="D54" s="104" t="s">
        <v>245</v>
      </c>
      <c r="E54" s="54"/>
      <c r="F54" s="54" t="s">
        <v>44</v>
      </c>
      <c r="G54" s="105">
        <v>0.08</v>
      </c>
      <c r="H54" s="105" t="s">
        <v>37</v>
      </c>
      <c r="I54" s="106" t="s">
        <v>246</v>
      </c>
      <c r="J54" s="83" t="s">
        <v>247</v>
      </c>
      <c r="K54" s="141" t="s">
        <v>248</v>
      </c>
      <c r="L54" s="310">
        <v>7.2999999999999995E-2</v>
      </c>
      <c r="M54" s="311">
        <v>6.3E-2</v>
      </c>
      <c r="N54" s="311"/>
      <c r="O54" s="311">
        <v>6.4000000000000001E-2</v>
      </c>
      <c r="P54" s="311">
        <v>6.3E-2</v>
      </c>
      <c r="Q54" s="311">
        <v>5.3999999999999999E-2</v>
      </c>
      <c r="R54" s="310">
        <v>7.6999999999999999E-2</v>
      </c>
      <c r="S54" s="192">
        <v>6.7000000000000004E-2</v>
      </c>
      <c r="T54" s="192">
        <v>6.3E-2</v>
      </c>
      <c r="U54" s="192">
        <v>6.9000000000000006E-2</v>
      </c>
      <c r="V54" s="187">
        <v>8.7999999999999995E-2</v>
      </c>
      <c r="W54" s="192">
        <v>7.2999999999999995E-2</v>
      </c>
      <c r="X54" s="312">
        <f t="shared" si="8"/>
        <v>6.8545454545454534E-2</v>
      </c>
      <c r="Y54" s="60">
        <f>+IF(X54&lt;G54,X54/G54,1)</f>
        <v>0.8568181818181817</v>
      </c>
      <c r="Z54" s="60">
        <f t="shared" si="1"/>
        <v>0.8568181818181817</v>
      </c>
      <c r="AA54" s="116"/>
      <c r="AB54" s="117"/>
      <c r="AC54" s="62"/>
      <c r="AD54" s="62"/>
      <c r="AE54" s="62"/>
      <c r="AF54" s="62"/>
      <c r="AG54" s="62"/>
    </row>
    <row r="55" spans="1:33" s="63" customFormat="1" ht="121.5" customHeight="1" x14ac:dyDescent="0.25">
      <c r="A55" s="298"/>
      <c r="B55" s="299">
        <v>8</v>
      </c>
      <c r="C55" s="104" t="s">
        <v>249</v>
      </c>
      <c r="D55" s="104" t="s">
        <v>245</v>
      </c>
      <c r="E55" s="54"/>
      <c r="F55" s="54" t="s">
        <v>44</v>
      </c>
      <c r="G55" s="105">
        <v>0.05</v>
      </c>
      <c r="H55" s="105" t="s">
        <v>250</v>
      </c>
      <c r="I55" s="313" t="s">
        <v>251</v>
      </c>
      <c r="J55" s="314">
        <v>0.04</v>
      </c>
      <c r="K55" s="315" t="s">
        <v>252</v>
      </c>
      <c r="L55" s="303"/>
      <c r="M55" s="303">
        <v>7.0000000000000007E-2</v>
      </c>
      <c r="N55" s="303"/>
      <c r="O55" s="316">
        <v>0.04</v>
      </c>
      <c r="P55" s="303"/>
      <c r="Q55" s="304">
        <v>0.05</v>
      </c>
      <c r="R55" s="304"/>
      <c r="S55" s="317">
        <v>4.5999999999999999E-2</v>
      </c>
      <c r="T55" s="311"/>
      <c r="U55" s="311">
        <v>5.7000000000000002E-2</v>
      </c>
      <c r="V55" s="311"/>
      <c r="W55" s="318"/>
      <c r="X55" s="312">
        <f t="shared" si="8"/>
        <v>5.2600000000000001E-2</v>
      </c>
      <c r="Y55" s="60">
        <f>+IF(X55&lt;G55,X55/G55,1)</f>
        <v>1</v>
      </c>
      <c r="Z55" s="60">
        <f t="shared" si="1"/>
        <v>1</v>
      </c>
      <c r="AA55" s="116"/>
      <c r="AB55" s="117"/>
      <c r="AC55" s="62"/>
      <c r="AD55" s="62"/>
      <c r="AE55" s="62"/>
      <c r="AF55" s="62"/>
      <c r="AG55" s="62"/>
    </row>
    <row r="56" spans="1:33" s="63" customFormat="1" ht="121.5" customHeight="1" x14ac:dyDescent="0.25">
      <c r="A56" s="298"/>
      <c r="B56" s="299">
        <v>8</v>
      </c>
      <c r="C56" s="104" t="s">
        <v>253</v>
      </c>
      <c r="D56" s="104" t="s">
        <v>245</v>
      </c>
      <c r="E56" s="54"/>
      <c r="F56" s="54" t="s">
        <v>44</v>
      </c>
      <c r="G56" s="105">
        <v>0.03</v>
      </c>
      <c r="H56" s="105" t="s">
        <v>37</v>
      </c>
      <c r="I56" s="106" t="s">
        <v>254</v>
      </c>
      <c r="J56" s="83" t="s">
        <v>255</v>
      </c>
      <c r="K56" s="84" t="s">
        <v>256</v>
      </c>
      <c r="L56" s="319"/>
      <c r="M56" s="319"/>
      <c r="N56" s="319"/>
      <c r="O56" s="319"/>
      <c r="P56" s="319"/>
      <c r="Q56" s="187">
        <v>9.5000000000000001E-2</v>
      </c>
      <c r="R56" s="319"/>
      <c r="S56" s="319"/>
      <c r="T56" s="319"/>
      <c r="U56" s="303"/>
      <c r="V56" s="303"/>
      <c r="W56" s="305">
        <v>0.11</v>
      </c>
      <c r="X56" s="320">
        <f>AVERAGE(L56:W56)</f>
        <v>0.10250000000000001</v>
      </c>
      <c r="Y56" s="60">
        <f>+IF(X56&lt;G56,X56/G56,1)</f>
        <v>1</v>
      </c>
      <c r="Z56" s="60">
        <f t="shared" si="1"/>
        <v>1</v>
      </c>
      <c r="AA56" s="116"/>
      <c r="AB56" s="117"/>
      <c r="AC56" s="62"/>
      <c r="AD56" s="62"/>
      <c r="AE56" s="62"/>
      <c r="AF56" s="62"/>
      <c r="AG56" s="62"/>
    </row>
    <row r="57" spans="1:33" s="63" customFormat="1" ht="121.5" customHeight="1" x14ac:dyDescent="0.25">
      <c r="A57" s="298"/>
      <c r="B57" s="299">
        <v>8</v>
      </c>
      <c r="C57" s="104" t="s">
        <v>257</v>
      </c>
      <c r="D57" s="104" t="s">
        <v>245</v>
      </c>
      <c r="E57" s="54"/>
      <c r="F57" s="54" t="s">
        <v>258</v>
      </c>
      <c r="G57" s="118">
        <v>60</v>
      </c>
      <c r="H57" s="105" t="s">
        <v>37</v>
      </c>
      <c r="I57" s="313" t="s">
        <v>259</v>
      </c>
      <c r="J57" s="321" t="s">
        <v>260</v>
      </c>
      <c r="K57" s="315" t="s">
        <v>261</v>
      </c>
      <c r="L57" s="322">
        <v>56</v>
      </c>
      <c r="M57" s="322">
        <v>56</v>
      </c>
      <c r="N57" s="322">
        <v>52</v>
      </c>
      <c r="O57" s="322">
        <v>52</v>
      </c>
      <c r="P57" s="322">
        <v>49</v>
      </c>
      <c r="Q57" s="322">
        <v>49</v>
      </c>
      <c r="R57" s="322">
        <v>49</v>
      </c>
      <c r="S57" s="322">
        <v>47</v>
      </c>
      <c r="T57" s="322">
        <v>46</v>
      </c>
      <c r="U57" s="322">
        <v>45</v>
      </c>
      <c r="V57" s="322">
        <v>46</v>
      </c>
      <c r="W57" s="322">
        <v>45</v>
      </c>
      <c r="X57" s="323">
        <f t="shared" si="8"/>
        <v>49.333333333333336</v>
      </c>
      <c r="Y57" s="60">
        <f>+IF(X57&lt;G57,X57/G57,1)</f>
        <v>0.8222222222222223</v>
      </c>
      <c r="Z57" s="60">
        <f t="shared" si="1"/>
        <v>0.8222222222222223</v>
      </c>
      <c r="AA57" s="116"/>
      <c r="AB57" s="117"/>
      <c r="AC57" s="62"/>
      <c r="AD57" s="62"/>
      <c r="AE57" s="62"/>
      <c r="AF57" s="62"/>
      <c r="AG57" s="62"/>
    </row>
    <row r="58" spans="1:33" s="63" customFormat="1" ht="121.5" customHeight="1" x14ac:dyDescent="0.25">
      <c r="A58" s="298"/>
      <c r="B58" s="299">
        <v>8</v>
      </c>
      <c r="C58" s="104" t="s">
        <v>262</v>
      </c>
      <c r="D58" s="104" t="s">
        <v>245</v>
      </c>
      <c r="E58" s="54"/>
      <c r="F58" s="54" t="s">
        <v>44</v>
      </c>
      <c r="G58" s="105">
        <v>0.8</v>
      </c>
      <c r="H58" s="105" t="s">
        <v>37</v>
      </c>
      <c r="I58" s="106" t="s">
        <v>123</v>
      </c>
      <c r="J58" s="83" t="s">
        <v>263</v>
      </c>
      <c r="K58" s="141" t="s">
        <v>264</v>
      </c>
      <c r="L58" s="324">
        <v>0.68</v>
      </c>
      <c r="M58" s="319">
        <v>0.79</v>
      </c>
      <c r="N58" s="193">
        <v>0.88</v>
      </c>
      <c r="O58" s="324">
        <v>0.93</v>
      </c>
      <c r="P58" s="319">
        <v>0.88</v>
      </c>
      <c r="Q58" s="324">
        <v>0.8</v>
      </c>
      <c r="R58" s="324">
        <v>0.8</v>
      </c>
      <c r="S58" s="324">
        <v>0.88</v>
      </c>
      <c r="T58" s="319">
        <v>0.9</v>
      </c>
      <c r="U58" s="319">
        <v>0.69</v>
      </c>
      <c r="V58" s="319">
        <v>0.62</v>
      </c>
      <c r="W58" s="194">
        <v>0.64</v>
      </c>
      <c r="X58" s="325">
        <f t="shared" si="8"/>
        <v>0.79083333333333339</v>
      </c>
      <c r="Y58" s="78">
        <f>+IF(X58&gt;G58,1-(X58-G58)/X58,1)</f>
        <v>1</v>
      </c>
      <c r="Z58" s="60">
        <f t="shared" si="1"/>
        <v>1</v>
      </c>
      <c r="AA58" s="116"/>
      <c r="AB58" s="117"/>
      <c r="AC58" s="62"/>
      <c r="AD58" s="62"/>
      <c r="AE58" s="62"/>
      <c r="AF58" s="62"/>
      <c r="AG58" s="62"/>
    </row>
    <row r="59" spans="1:33" s="63" customFormat="1" ht="121.5" customHeight="1" x14ac:dyDescent="0.25">
      <c r="A59" s="298"/>
      <c r="B59" s="299">
        <v>8</v>
      </c>
      <c r="C59" s="104" t="s">
        <v>265</v>
      </c>
      <c r="D59" s="104" t="s">
        <v>266</v>
      </c>
      <c r="E59" s="54" t="s">
        <v>267</v>
      </c>
      <c r="F59" s="54" t="s">
        <v>44</v>
      </c>
      <c r="G59" s="105">
        <v>0.8</v>
      </c>
      <c r="H59" s="105" t="s">
        <v>89</v>
      </c>
      <c r="I59" s="106" t="s">
        <v>119</v>
      </c>
      <c r="J59" s="83" t="s">
        <v>268</v>
      </c>
      <c r="K59" s="141" t="s">
        <v>269</v>
      </c>
      <c r="L59" s="326"/>
      <c r="M59" s="326"/>
      <c r="N59" s="326"/>
      <c r="O59" s="326"/>
      <c r="P59" s="326"/>
      <c r="Q59" s="194"/>
      <c r="R59" s="326"/>
      <c r="S59" s="326"/>
      <c r="T59" s="326"/>
      <c r="U59" s="326"/>
      <c r="V59" s="327"/>
      <c r="W59" s="194">
        <v>0.7</v>
      </c>
      <c r="X59" s="207">
        <f>AVERAGE(L59:W59)</f>
        <v>0.7</v>
      </c>
      <c r="Y59" s="60">
        <f>+IF(X59&lt;G59,X59/G59,1)</f>
        <v>0.87499999999999989</v>
      </c>
      <c r="Z59" s="60">
        <f t="shared" si="1"/>
        <v>0.87499999999999989</v>
      </c>
      <c r="AA59" s="116"/>
      <c r="AB59" s="117"/>
      <c r="AC59" s="62"/>
      <c r="AD59" s="62"/>
      <c r="AE59" s="62"/>
      <c r="AF59" s="62"/>
      <c r="AG59" s="62"/>
    </row>
    <row r="60" spans="1:33" s="63" customFormat="1" ht="87.75" customHeight="1" x14ac:dyDescent="0.25">
      <c r="A60" s="298"/>
      <c r="B60" s="299">
        <v>8</v>
      </c>
      <c r="C60" s="104" t="s">
        <v>270</v>
      </c>
      <c r="D60" s="104" t="s">
        <v>271</v>
      </c>
      <c r="E60" s="54" t="s">
        <v>272</v>
      </c>
      <c r="F60" s="54" t="s">
        <v>44</v>
      </c>
      <c r="G60" s="105">
        <v>0.25</v>
      </c>
      <c r="H60" s="105" t="s">
        <v>220</v>
      </c>
      <c r="I60" s="106" t="s">
        <v>273</v>
      </c>
      <c r="J60" s="83" t="s">
        <v>274</v>
      </c>
      <c r="K60" s="84" t="s">
        <v>275</v>
      </c>
      <c r="L60" s="328">
        <v>0.25900000000000001</v>
      </c>
      <c r="M60" s="227"/>
      <c r="N60" s="329"/>
      <c r="O60" s="330">
        <v>0.28000000000000003</v>
      </c>
      <c r="P60" s="158"/>
      <c r="Q60" s="159"/>
      <c r="R60" s="331">
        <v>0.28299999999999997</v>
      </c>
      <c r="S60" s="332"/>
      <c r="T60" s="333"/>
      <c r="U60" s="331">
        <v>0.28799999999999998</v>
      </c>
      <c r="V60" s="332"/>
      <c r="W60" s="333"/>
      <c r="X60" s="207">
        <f t="shared" si="8"/>
        <v>0.27750000000000002</v>
      </c>
      <c r="Y60" s="78">
        <f>+IF(X60&gt;G60,1-(X60-G60)/X60,1)</f>
        <v>0.9009009009009008</v>
      </c>
      <c r="Z60" s="60">
        <f t="shared" si="1"/>
        <v>0.9009009009009008</v>
      </c>
      <c r="AA60" s="116"/>
      <c r="AB60" s="117"/>
      <c r="AC60" s="62"/>
      <c r="AD60" s="62"/>
      <c r="AE60" s="62"/>
      <c r="AF60" s="62"/>
      <c r="AG60" s="62"/>
    </row>
    <row r="61" spans="1:33" s="63" customFormat="1" ht="64.5" customHeight="1" x14ac:dyDescent="0.25">
      <c r="A61" s="298"/>
      <c r="B61" s="299">
        <v>8</v>
      </c>
      <c r="C61" s="104" t="s">
        <v>276</v>
      </c>
      <c r="D61" s="104" t="s">
        <v>271</v>
      </c>
      <c r="E61" s="54" t="s">
        <v>277</v>
      </c>
      <c r="F61" s="54" t="s">
        <v>44</v>
      </c>
      <c r="G61" s="186">
        <v>1.4999999999999999E-2</v>
      </c>
      <c r="H61" s="105" t="s">
        <v>220</v>
      </c>
      <c r="I61" s="106" t="s">
        <v>278</v>
      </c>
      <c r="J61" s="83" t="s">
        <v>279</v>
      </c>
      <c r="K61" s="84" t="s">
        <v>254</v>
      </c>
      <c r="L61" s="334">
        <v>1.4999999999999999E-2</v>
      </c>
      <c r="M61" s="335"/>
      <c r="N61" s="336"/>
      <c r="O61" s="331">
        <v>1.4E-2</v>
      </c>
      <c r="P61" s="332"/>
      <c r="Q61" s="333"/>
      <c r="R61" s="337">
        <v>1.0999999999999999E-2</v>
      </c>
      <c r="S61" s="338"/>
      <c r="T61" s="339"/>
      <c r="U61" s="331">
        <v>1.2E-2</v>
      </c>
      <c r="V61" s="332"/>
      <c r="W61" s="333"/>
      <c r="X61" s="340">
        <f t="shared" si="8"/>
        <v>1.2999999999999998E-2</v>
      </c>
      <c r="Y61" s="60">
        <f t="shared" ref="Y61:Y68" si="9">+IF(X61&lt;G61,X61/G61,1)</f>
        <v>0.86666666666666659</v>
      </c>
      <c r="Z61" s="60">
        <f t="shared" si="1"/>
        <v>0.86666666666666659</v>
      </c>
      <c r="AA61" s="116"/>
      <c r="AB61" s="117"/>
      <c r="AC61" s="62"/>
      <c r="AD61" s="62"/>
      <c r="AE61" s="62"/>
      <c r="AF61" s="62"/>
      <c r="AG61" s="62"/>
    </row>
    <row r="62" spans="1:33" s="63" customFormat="1" ht="81.75" customHeight="1" x14ac:dyDescent="0.25">
      <c r="A62" s="298"/>
      <c r="B62" s="299">
        <v>8</v>
      </c>
      <c r="C62" s="104" t="s">
        <v>280</v>
      </c>
      <c r="D62" s="104" t="s">
        <v>271</v>
      </c>
      <c r="E62" s="54" t="s">
        <v>281</v>
      </c>
      <c r="F62" s="54" t="s">
        <v>44</v>
      </c>
      <c r="G62" s="105">
        <v>0.15</v>
      </c>
      <c r="H62" s="105" t="s">
        <v>202</v>
      </c>
      <c r="I62" s="106" t="s">
        <v>282</v>
      </c>
      <c r="J62" s="83" t="s">
        <v>283</v>
      </c>
      <c r="K62" s="141" t="s">
        <v>284</v>
      </c>
      <c r="L62" s="341">
        <v>0.222</v>
      </c>
      <c r="M62" s="342"/>
      <c r="N62" s="342"/>
      <c r="O62" s="342"/>
      <c r="P62" s="342"/>
      <c r="Q62" s="343"/>
      <c r="R62" s="331">
        <v>0.38</v>
      </c>
      <c r="S62" s="332"/>
      <c r="T62" s="332"/>
      <c r="U62" s="332"/>
      <c r="V62" s="332"/>
      <c r="W62" s="332"/>
      <c r="X62" s="340">
        <f t="shared" si="8"/>
        <v>0.30099999999999999</v>
      </c>
      <c r="Y62" s="60">
        <f t="shared" si="9"/>
        <v>1</v>
      </c>
      <c r="Z62" s="60">
        <f t="shared" si="1"/>
        <v>1</v>
      </c>
      <c r="AA62" s="116"/>
      <c r="AB62" s="117"/>
      <c r="AC62" s="62"/>
      <c r="AD62" s="62"/>
      <c r="AE62" s="62"/>
      <c r="AF62" s="62"/>
      <c r="AG62" s="62"/>
    </row>
    <row r="63" spans="1:33" s="63" customFormat="1" ht="81.75" customHeight="1" x14ac:dyDescent="0.25">
      <c r="A63" s="298"/>
      <c r="B63" s="299">
        <v>8</v>
      </c>
      <c r="C63" s="104" t="s">
        <v>285</v>
      </c>
      <c r="D63" s="104" t="s">
        <v>286</v>
      </c>
      <c r="E63" s="54" t="s">
        <v>287</v>
      </c>
      <c r="F63" s="54" t="s">
        <v>44</v>
      </c>
      <c r="G63" s="105">
        <v>0.8</v>
      </c>
      <c r="H63" s="105" t="s">
        <v>199</v>
      </c>
      <c r="I63" s="106" t="s">
        <v>288</v>
      </c>
      <c r="J63" s="83" t="s">
        <v>289</v>
      </c>
      <c r="K63" s="141" t="s">
        <v>212</v>
      </c>
      <c r="L63" s="344">
        <v>0.83</v>
      </c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207">
        <f t="shared" si="8"/>
        <v>0.83</v>
      </c>
      <c r="Y63" s="60">
        <f t="shared" si="9"/>
        <v>1</v>
      </c>
      <c r="Z63" s="60">
        <f t="shared" si="1"/>
        <v>1</v>
      </c>
      <c r="AA63" s="116"/>
      <c r="AB63" s="117"/>
      <c r="AC63" s="62"/>
      <c r="AD63" s="62"/>
      <c r="AE63" s="62"/>
      <c r="AF63" s="62"/>
      <c r="AG63" s="62"/>
    </row>
    <row r="64" spans="1:33" s="63" customFormat="1" ht="67.5" customHeight="1" x14ac:dyDescent="0.25">
      <c r="A64" s="298"/>
      <c r="B64" s="299">
        <v>8</v>
      </c>
      <c r="C64" s="104" t="s">
        <v>290</v>
      </c>
      <c r="D64" s="104" t="s">
        <v>286</v>
      </c>
      <c r="E64" s="54" t="s">
        <v>291</v>
      </c>
      <c r="F64" s="54" t="s">
        <v>44</v>
      </c>
      <c r="G64" s="105">
        <v>0.9</v>
      </c>
      <c r="H64" s="105" t="s">
        <v>37</v>
      </c>
      <c r="I64" s="106" t="s">
        <v>292</v>
      </c>
      <c r="J64" s="83" t="s">
        <v>293</v>
      </c>
      <c r="K64" s="141" t="s">
        <v>294</v>
      </c>
      <c r="L64" s="319">
        <v>0.84</v>
      </c>
      <c r="M64" s="319">
        <v>0.91</v>
      </c>
      <c r="N64" s="193">
        <v>1</v>
      </c>
      <c r="O64" s="193">
        <v>0.98</v>
      </c>
      <c r="P64" s="193">
        <v>0.98</v>
      </c>
      <c r="Q64" s="319">
        <v>1</v>
      </c>
      <c r="R64" s="319">
        <v>1</v>
      </c>
      <c r="S64" s="194">
        <v>0.82</v>
      </c>
      <c r="T64" s="194">
        <v>0.92</v>
      </c>
      <c r="U64" s="194">
        <v>0.88</v>
      </c>
      <c r="V64" s="194">
        <v>0.77</v>
      </c>
      <c r="W64" s="194">
        <v>0.89</v>
      </c>
      <c r="X64" s="207">
        <f t="shared" si="8"/>
        <v>0.9158333333333335</v>
      </c>
      <c r="Y64" s="60">
        <f t="shared" si="9"/>
        <v>1</v>
      </c>
      <c r="Z64" s="60">
        <f t="shared" si="1"/>
        <v>1</v>
      </c>
      <c r="AA64" s="116"/>
      <c r="AB64" s="117"/>
      <c r="AC64" s="62"/>
      <c r="AD64" s="62"/>
      <c r="AE64" s="62"/>
      <c r="AF64" s="62"/>
      <c r="AG64" s="62"/>
    </row>
    <row r="65" spans="1:33" s="63" customFormat="1" ht="90" customHeight="1" x14ac:dyDescent="0.25">
      <c r="A65" s="298"/>
      <c r="B65" s="299">
        <v>8</v>
      </c>
      <c r="C65" s="104" t="s">
        <v>295</v>
      </c>
      <c r="D65" s="104" t="s">
        <v>286</v>
      </c>
      <c r="E65" s="155" t="s">
        <v>296</v>
      </c>
      <c r="F65" s="54" t="s">
        <v>44</v>
      </c>
      <c r="G65" s="105">
        <v>0.5</v>
      </c>
      <c r="H65" s="105" t="s">
        <v>89</v>
      </c>
      <c r="I65" s="346" t="s">
        <v>297</v>
      </c>
      <c r="J65" s="347" t="s">
        <v>298</v>
      </c>
      <c r="K65" s="348" t="s">
        <v>299</v>
      </c>
      <c r="L65" s="349">
        <v>0.45</v>
      </c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1"/>
      <c r="X65" s="207">
        <f>AVERAGE(L65)</f>
        <v>0.45</v>
      </c>
      <c r="Y65" s="60">
        <f t="shared" si="9"/>
        <v>0.9</v>
      </c>
      <c r="Z65" s="60">
        <f t="shared" si="1"/>
        <v>0.9</v>
      </c>
      <c r="AA65" s="116"/>
      <c r="AB65" s="117"/>
      <c r="AC65" s="62"/>
      <c r="AD65" s="62"/>
      <c r="AE65" s="62"/>
      <c r="AF65" s="62"/>
      <c r="AG65" s="62"/>
    </row>
    <row r="66" spans="1:33" s="63" customFormat="1" ht="67.5" customHeight="1" x14ac:dyDescent="0.25">
      <c r="A66" s="298"/>
      <c r="B66" s="299">
        <v>8</v>
      </c>
      <c r="C66" s="104" t="s">
        <v>300</v>
      </c>
      <c r="D66" s="104" t="s">
        <v>286</v>
      </c>
      <c r="E66" s="54" t="s">
        <v>301</v>
      </c>
      <c r="F66" s="54" t="s">
        <v>44</v>
      </c>
      <c r="G66" s="105">
        <v>0.7</v>
      </c>
      <c r="H66" s="105" t="s">
        <v>89</v>
      </c>
      <c r="I66" s="346" t="s">
        <v>302</v>
      </c>
      <c r="J66" s="347" t="s">
        <v>303</v>
      </c>
      <c r="K66" s="348" t="s">
        <v>304</v>
      </c>
      <c r="L66" s="352">
        <v>0.71</v>
      </c>
      <c r="M66" s="353"/>
      <c r="N66" s="353"/>
      <c r="O66" s="353"/>
      <c r="P66" s="353"/>
      <c r="Q66" s="353"/>
      <c r="R66" s="353"/>
      <c r="S66" s="353"/>
      <c r="T66" s="353"/>
      <c r="U66" s="353"/>
      <c r="V66" s="353"/>
      <c r="W66" s="354"/>
      <c r="X66" s="207">
        <f>AVERAGE(L66:W66)</f>
        <v>0.71</v>
      </c>
      <c r="Y66" s="60">
        <f t="shared" si="9"/>
        <v>1</v>
      </c>
      <c r="Z66" s="60">
        <f t="shared" si="1"/>
        <v>1</v>
      </c>
      <c r="AA66" s="116"/>
      <c r="AB66" s="117"/>
      <c r="AC66" s="62"/>
      <c r="AD66" s="62"/>
      <c r="AE66" s="62"/>
      <c r="AF66" s="62"/>
      <c r="AG66" s="62"/>
    </row>
    <row r="67" spans="1:33" s="63" customFormat="1" ht="106.5" customHeight="1" x14ac:dyDescent="0.25">
      <c r="A67" s="298"/>
      <c r="B67" s="299">
        <v>8</v>
      </c>
      <c r="C67" s="104" t="s">
        <v>305</v>
      </c>
      <c r="D67" s="104" t="s">
        <v>286</v>
      </c>
      <c r="E67" s="54" t="s">
        <v>306</v>
      </c>
      <c r="F67" s="54" t="s">
        <v>44</v>
      </c>
      <c r="G67" s="105">
        <v>0.8</v>
      </c>
      <c r="H67" s="105" t="s">
        <v>89</v>
      </c>
      <c r="I67" s="346" t="s">
        <v>288</v>
      </c>
      <c r="J67" s="347" t="s">
        <v>289</v>
      </c>
      <c r="K67" s="348" t="s">
        <v>212</v>
      </c>
      <c r="L67" s="352">
        <v>0.78</v>
      </c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4"/>
      <c r="X67" s="207">
        <f>AVERAGE(L67:W67)</f>
        <v>0.78</v>
      </c>
      <c r="Y67" s="60">
        <f t="shared" si="9"/>
        <v>0.97499999999999998</v>
      </c>
      <c r="Z67" s="60">
        <f t="shared" si="1"/>
        <v>0.97499999999999998</v>
      </c>
      <c r="AA67" s="116"/>
      <c r="AB67" s="117"/>
      <c r="AC67" s="62"/>
      <c r="AD67" s="62"/>
      <c r="AE67" s="62"/>
      <c r="AF67" s="62"/>
      <c r="AG67" s="62"/>
    </row>
    <row r="68" spans="1:33" s="63" customFormat="1" ht="67.5" customHeight="1" x14ac:dyDescent="0.25">
      <c r="A68" s="298"/>
      <c r="B68" s="299">
        <v>8</v>
      </c>
      <c r="C68" s="104" t="s">
        <v>307</v>
      </c>
      <c r="D68" s="104" t="s">
        <v>286</v>
      </c>
      <c r="E68" s="54" t="s">
        <v>308</v>
      </c>
      <c r="F68" s="54" t="s">
        <v>44</v>
      </c>
      <c r="G68" s="105">
        <v>0.6</v>
      </c>
      <c r="H68" s="105" t="s">
        <v>89</v>
      </c>
      <c r="I68" s="346" t="s">
        <v>309</v>
      </c>
      <c r="J68" s="347" t="s">
        <v>310</v>
      </c>
      <c r="K68" s="348" t="s">
        <v>311</v>
      </c>
      <c r="L68" s="352">
        <v>0.57999999999999996</v>
      </c>
      <c r="M68" s="353"/>
      <c r="N68" s="353"/>
      <c r="O68" s="353"/>
      <c r="P68" s="353"/>
      <c r="Q68" s="353"/>
      <c r="R68" s="353"/>
      <c r="S68" s="353"/>
      <c r="T68" s="353"/>
      <c r="U68" s="353"/>
      <c r="V68" s="353"/>
      <c r="W68" s="354"/>
      <c r="X68" s="207">
        <f>AVERAGE(L68:W68)</f>
        <v>0.57999999999999996</v>
      </c>
      <c r="Y68" s="60">
        <f t="shared" si="9"/>
        <v>0.96666666666666667</v>
      </c>
      <c r="Z68" s="60">
        <f t="shared" si="1"/>
        <v>0.96666666666666667</v>
      </c>
      <c r="AA68" s="116"/>
      <c r="AB68" s="117"/>
      <c r="AC68" s="62"/>
      <c r="AD68" s="62"/>
      <c r="AE68" s="62"/>
      <c r="AF68" s="62"/>
      <c r="AG68" s="62"/>
    </row>
    <row r="69" spans="1:33" s="63" customFormat="1" ht="72" customHeight="1" x14ac:dyDescent="0.25">
      <c r="A69" s="298"/>
      <c r="B69" s="299">
        <v>8</v>
      </c>
      <c r="C69" s="104" t="s">
        <v>312</v>
      </c>
      <c r="D69" s="104" t="s">
        <v>313</v>
      </c>
      <c r="E69" s="54" t="s">
        <v>314</v>
      </c>
      <c r="F69" s="54" t="s">
        <v>44</v>
      </c>
      <c r="G69" s="105">
        <v>0.3</v>
      </c>
      <c r="H69" s="105" t="s">
        <v>220</v>
      </c>
      <c r="I69" s="106" t="s">
        <v>315</v>
      </c>
      <c r="J69" s="83" t="s">
        <v>316</v>
      </c>
      <c r="K69" s="84" t="s">
        <v>112</v>
      </c>
      <c r="L69" s="344">
        <v>0.16</v>
      </c>
      <c r="M69" s="345"/>
      <c r="N69" s="355"/>
      <c r="O69" s="330">
        <v>0.21</v>
      </c>
      <c r="P69" s="158"/>
      <c r="Q69" s="159"/>
      <c r="R69" s="330">
        <v>0.33</v>
      </c>
      <c r="S69" s="158"/>
      <c r="T69" s="159"/>
      <c r="U69" s="330"/>
      <c r="V69" s="158"/>
      <c r="W69" s="159"/>
      <c r="X69" s="207">
        <f t="shared" ref="X69:X75" si="10">AVERAGE(L69:W69)</f>
        <v>0.23333333333333331</v>
      </c>
      <c r="Y69" s="78">
        <f>+IF(X69&gt;G69,1-(X69-G69)/X69,1)</f>
        <v>1</v>
      </c>
      <c r="Z69" s="60">
        <f t="shared" si="1"/>
        <v>1</v>
      </c>
      <c r="AA69" s="116"/>
      <c r="AB69" s="117"/>
      <c r="AC69" s="62"/>
      <c r="AD69" s="62"/>
      <c r="AE69" s="62"/>
      <c r="AF69" s="62"/>
      <c r="AG69" s="62"/>
    </row>
    <row r="70" spans="1:33" s="63" customFormat="1" ht="87.75" customHeight="1" x14ac:dyDescent="0.25">
      <c r="A70" s="298"/>
      <c r="B70" s="299">
        <v>8</v>
      </c>
      <c r="C70" s="104" t="s">
        <v>317</v>
      </c>
      <c r="D70" s="104" t="s">
        <v>318</v>
      </c>
      <c r="E70" s="104" t="s">
        <v>319</v>
      </c>
      <c r="F70" s="54" t="s">
        <v>44</v>
      </c>
      <c r="G70" s="105">
        <v>0.8</v>
      </c>
      <c r="H70" s="105" t="s">
        <v>220</v>
      </c>
      <c r="I70" s="106" t="s">
        <v>123</v>
      </c>
      <c r="J70" s="83" t="s">
        <v>128</v>
      </c>
      <c r="K70" s="141" t="s">
        <v>129</v>
      </c>
      <c r="L70" s="356">
        <v>0.83</v>
      </c>
      <c r="M70" s="357"/>
      <c r="N70" s="358"/>
      <c r="O70" s="359">
        <v>0.8</v>
      </c>
      <c r="P70" s="357"/>
      <c r="Q70" s="358"/>
      <c r="R70" s="359">
        <v>0.8</v>
      </c>
      <c r="S70" s="357"/>
      <c r="T70" s="358"/>
      <c r="U70" s="330">
        <v>0.8</v>
      </c>
      <c r="V70" s="158"/>
      <c r="W70" s="159"/>
      <c r="X70" s="207">
        <f t="shared" si="10"/>
        <v>0.80749999999999988</v>
      </c>
      <c r="Y70" s="60">
        <f>+IF(X70&lt;G70,X70/G70,1)</f>
        <v>1</v>
      </c>
      <c r="Z70" s="60">
        <f t="shared" si="1"/>
        <v>1</v>
      </c>
      <c r="AA70" s="145"/>
      <c r="AB70" s="146"/>
      <c r="AC70" s="62"/>
      <c r="AD70" s="62"/>
      <c r="AE70" s="62"/>
      <c r="AF70" s="62"/>
      <c r="AG70" s="62"/>
    </row>
    <row r="71" spans="1:33" s="63" customFormat="1" ht="81.75" customHeight="1" x14ac:dyDescent="0.25">
      <c r="A71" s="298"/>
      <c r="B71" s="299">
        <v>8</v>
      </c>
      <c r="C71" s="360" t="s">
        <v>320</v>
      </c>
      <c r="D71" s="360" t="s">
        <v>321</v>
      </c>
      <c r="E71" s="90" t="s">
        <v>322</v>
      </c>
      <c r="F71" s="54" t="s">
        <v>44</v>
      </c>
      <c r="G71" s="167">
        <v>0.9</v>
      </c>
      <c r="H71" s="167" t="s">
        <v>220</v>
      </c>
      <c r="I71" s="106" t="s">
        <v>123</v>
      </c>
      <c r="J71" s="83" t="s">
        <v>323</v>
      </c>
      <c r="K71" s="141" t="s">
        <v>324</v>
      </c>
      <c r="L71" s="361">
        <v>0.94</v>
      </c>
      <c r="M71" s="362"/>
      <c r="N71" s="363"/>
      <c r="O71" s="361">
        <v>0.98</v>
      </c>
      <c r="P71" s="362"/>
      <c r="Q71" s="363"/>
      <c r="R71" s="361">
        <v>1</v>
      </c>
      <c r="S71" s="362"/>
      <c r="T71" s="363"/>
      <c r="U71" s="361">
        <v>1</v>
      </c>
      <c r="V71" s="362"/>
      <c r="W71" s="363"/>
      <c r="X71" s="200">
        <f t="shared" si="10"/>
        <v>0.98</v>
      </c>
      <c r="Y71" s="60">
        <f>+IF(X71&lt;G71,X71/G71,1)</f>
        <v>1</v>
      </c>
      <c r="Z71" s="60">
        <f t="shared" si="1"/>
        <v>1</v>
      </c>
      <c r="AC71" s="62"/>
      <c r="AD71" s="62"/>
      <c r="AE71" s="62"/>
      <c r="AF71" s="62"/>
      <c r="AG71" s="62"/>
    </row>
    <row r="72" spans="1:33" s="63" customFormat="1" ht="81.75" customHeight="1" thickBot="1" x14ac:dyDescent="0.3">
      <c r="A72" s="364"/>
      <c r="B72" s="299">
        <v>8</v>
      </c>
      <c r="C72" s="104" t="s">
        <v>325</v>
      </c>
      <c r="D72" s="104" t="s">
        <v>326</v>
      </c>
      <c r="E72" s="54" t="s">
        <v>327</v>
      </c>
      <c r="F72" s="54" t="s">
        <v>6</v>
      </c>
      <c r="G72" s="118">
        <v>3</v>
      </c>
      <c r="H72" s="118" t="s">
        <v>89</v>
      </c>
      <c r="I72" s="106" t="s">
        <v>328</v>
      </c>
      <c r="J72" s="83" t="s">
        <v>329</v>
      </c>
      <c r="K72" s="84" t="s">
        <v>330</v>
      </c>
      <c r="L72" s="365"/>
      <c r="M72" s="193"/>
      <c r="N72" s="193"/>
      <c r="O72" s="193"/>
      <c r="P72" s="193"/>
      <c r="Q72" s="193"/>
      <c r="R72" s="193"/>
      <c r="S72" s="193"/>
      <c r="T72" s="193"/>
      <c r="U72" s="366">
        <v>2.3800000000000002E-2</v>
      </c>
      <c r="V72" s="193"/>
      <c r="W72" s="366"/>
      <c r="X72" s="340">
        <f t="shared" si="10"/>
        <v>2.3800000000000002E-2</v>
      </c>
      <c r="Y72" s="78">
        <f t="shared" ref="Y72:Y79" si="11">+IF(X72&gt;G72,1-(X72-G72)/X72,1)</f>
        <v>1</v>
      </c>
      <c r="Z72" s="60">
        <f t="shared" si="1"/>
        <v>1</v>
      </c>
      <c r="AA72" s="183" t="s">
        <v>331</v>
      </c>
      <c r="AB72" s="367">
        <f>AVERAGE(Z53:Z72)</f>
        <v>0.95816373191373183</v>
      </c>
      <c r="AC72" s="62"/>
      <c r="AD72" s="62"/>
      <c r="AE72" s="62"/>
      <c r="AF72" s="62"/>
      <c r="AG72" s="62"/>
    </row>
    <row r="73" spans="1:33" s="63" customFormat="1" ht="107.25" customHeight="1" x14ac:dyDescent="0.25">
      <c r="A73" s="263" t="s">
        <v>332</v>
      </c>
      <c r="B73" s="368">
        <v>9</v>
      </c>
      <c r="C73" s="104" t="s">
        <v>333</v>
      </c>
      <c r="D73" s="104" t="s">
        <v>191</v>
      </c>
      <c r="E73" s="54" t="s">
        <v>334</v>
      </c>
      <c r="F73" s="54" t="s">
        <v>44</v>
      </c>
      <c r="G73" s="369">
        <v>0.14000000000000001</v>
      </c>
      <c r="H73" s="222" t="s">
        <v>37</v>
      </c>
      <c r="I73" s="106" t="s">
        <v>335</v>
      </c>
      <c r="J73" s="83" t="s">
        <v>336</v>
      </c>
      <c r="K73" s="84" t="s">
        <v>337</v>
      </c>
      <c r="L73" s="366" t="s">
        <v>338</v>
      </c>
      <c r="M73" s="366" t="s">
        <v>339</v>
      </c>
      <c r="N73" s="366" t="s">
        <v>339</v>
      </c>
      <c r="O73" s="366" t="s">
        <v>340</v>
      </c>
      <c r="P73" s="366">
        <v>1E-4</v>
      </c>
      <c r="Q73" s="366">
        <v>0</v>
      </c>
      <c r="R73" s="366">
        <v>1E-4</v>
      </c>
      <c r="S73" s="366">
        <v>1E-4</v>
      </c>
      <c r="T73" s="366">
        <v>0</v>
      </c>
      <c r="U73" s="366">
        <v>0</v>
      </c>
      <c r="V73" s="366">
        <v>1E-4</v>
      </c>
      <c r="W73" s="187">
        <v>0</v>
      </c>
      <c r="X73" s="370">
        <f t="shared" si="10"/>
        <v>5.0000000000000002E-5</v>
      </c>
      <c r="Y73" s="78">
        <f t="shared" si="11"/>
        <v>1</v>
      </c>
      <c r="Z73" s="60">
        <f t="shared" si="1"/>
        <v>1</v>
      </c>
      <c r="AA73" s="371"/>
      <c r="AB73" s="372"/>
      <c r="AC73" s="62"/>
      <c r="AD73" s="62"/>
      <c r="AE73" s="62"/>
      <c r="AF73" s="62"/>
      <c r="AG73" s="62"/>
    </row>
    <row r="74" spans="1:33" s="63" customFormat="1" ht="71.25" customHeight="1" x14ac:dyDescent="0.25">
      <c r="A74" s="280"/>
      <c r="B74" s="368">
        <v>9</v>
      </c>
      <c r="C74" s="104" t="s">
        <v>341</v>
      </c>
      <c r="D74" s="104" t="s">
        <v>191</v>
      </c>
      <c r="E74" s="54" t="s">
        <v>342</v>
      </c>
      <c r="F74" s="54" t="s">
        <v>44</v>
      </c>
      <c r="G74" s="186">
        <v>2.3E-2</v>
      </c>
      <c r="H74" s="105" t="s">
        <v>37</v>
      </c>
      <c r="I74" s="106" t="s">
        <v>343</v>
      </c>
      <c r="J74" s="83" t="s">
        <v>344</v>
      </c>
      <c r="K74" s="84" t="s">
        <v>345</v>
      </c>
      <c r="L74" s="366">
        <v>1.9E-3</v>
      </c>
      <c r="M74" s="366">
        <v>2.2000000000000001E-3</v>
      </c>
      <c r="N74" s="366">
        <v>2.3E-3</v>
      </c>
      <c r="O74" s="366">
        <v>6.9999999999999999E-4</v>
      </c>
      <c r="P74" s="366">
        <v>1.6999999999999999E-3</v>
      </c>
      <c r="Q74" s="366">
        <v>1.2999999999999999E-3</v>
      </c>
      <c r="R74" s="366">
        <v>1.1000000000000001E-3</v>
      </c>
      <c r="S74" s="366">
        <v>1.5E-3</v>
      </c>
      <c r="T74" s="366">
        <v>1.6000000000000001E-3</v>
      </c>
      <c r="U74" s="366">
        <v>1E-3</v>
      </c>
      <c r="V74" s="366">
        <v>8.9999999999999998E-4</v>
      </c>
      <c r="W74" s="187">
        <v>1.1000000000000001E-3</v>
      </c>
      <c r="X74" s="370">
        <f t="shared" si="10"/>
        <v>1.4416666666666668E-3</v>
      </c>
      <c r="Y74" s="78">
        <f t="shared" si="11"/>
        <v>1</v>
      </c>
      <c r="Z74" s="60">
        <f t="shared" si="1"/>
        <v>1</v>
      </c>
      <c r="AA74" s="373"/>
      <c r="AB74" s="374"/>
      <c r="AC74" s="62"/>
      <c r="AD74" s="62"/>
      <c r="AE74" s="62"/>
      <c r="AF74" s="62"/>
      <c r="AG74" s="62"/>
    </row>
    <row r="75" spans="1:33" s="63" customFormat="1" ht="61.5" customHeight="1" x14ac:dyDescent="0.25">
      <c r="A75" s="280"/>
      <c r="B75" s="368">
        <v>9</v>
      </c>
      <c r="C75" s="104" t="s">
        <v>346</v>
      </c>
      <c r="D75" s="104" t="s">
        <v>191</v>
      </c>
      <c r="E75" s="54" t="s">
        <v>347</v>
      </c>
      <c r="F75" s="54" t="s">
        <v>44</v>
      </c>
      <c r="G75" s="105">
        <v>0.2</v>
      </c>
      <c r="H75" s="105" t="s">
        <v>37</v>
      </c>
      <c r="I75" s="106" t="s">
        <v>348</v>
      </c>
      <c r="J75" s="83" t="s">
        <v>349</v>
      </c>
      <c r="K75" s="84" t="s">
        <v>350</v>
      </c>
      <c r="L75" s="375">
        <v>0.4</v>
      </c>
      <c r="M75" s="376">
        <v>0.38</v>
      </c>
      <c r="N75" s="376">
        <v>0.13</v>
      </c>
      <c r="O75" s="375">
        <v>0</v>
      </c>
      <c r="P75" s="375">
        <v>0</v>
      </c>
      <c r="Q75" s="376">
        <v>1</v>
      </c>
      <c r="R75" s="376">
        <v>0.5</v>
      </c>
      <c r="S75" s="376">
        <v>0.25</v>
      </c>
      <c r="T75" s="376">
        <v>0</v>
      </c>
      <c r="U75" s="376">
        <v>0</v>
      </c>
      <c r="V75" s="376">
        <v>0</v>
      </c>
      <c r="W75" s="376">
        <v>1</v>
      </c>
      <c r="X75" s="370">
        <f t="shared" si="10"/>
        <v>0.30499999999999999</v>
      </c>
      <c r="Y75" s="78">
        <f t="shared" si="11"/>
        <v>0.65573770491803285</v>
      </c>
      <c r="Z75" s="60">
        <f t="shared" si="1"/>
        <v>0.65573770491803285</v>
      </c>
      <c r="AA75" s="373"/>
      <c r="AB75" s="374"/>
      <c r="AC75" s="62"/>
      <c r="AD75" s="62"/>
      <c r="AE75" s="62"/>
      <c r="AF75" s="62"/>
      <c r="AG75" s="62"/>
    </row>
    <row r="76" spans="1:33" s="63" customFormat="1" ht="63.75" customHeight="1" x14ac:dyDescent="0.25">
      <c r="A76" s="280"/>
      <c r="B76" s="368">
        <v>9</v>
      </c>
      <c r="C76" s="104" t="s">
        <v>351</v>
      </c>
      <c r="D76" s="104" t="s">
        <v>191</v>
      </c>
      <c r="E76" s="54" t="s">
        <v>352</v>
      </c>
      <c r="F76" s="54" t="s">
        <v>44</v>
      </c>
      <c r="G76" s="104" t="s">
        <v>353</v>
      </c>
      <c r="H76" s="104" t="s">
        <v>37</v>
      </c>
      <c r="I76" s="106" t="s">
        <v>278</v>
      </c>
      <c r="J76" s="83" t="s">
        <v>279</v>
      </c>
      <c r="K76" s="84" t="s">
        <v>254</v>
      </c>
      <c r="L76" s="376">
        <v>1.7999999999999999E-2</v>
      </c>
      <c r="M76" s="376">
        <v>8.0000000000000002E-3</v>
      </c>
      <c r="N76" s="376">
        <v>2.1000000000000001E-2</v>
      </c>
      <c r="O76" s="376">
        <v>1.2999999999999999E-2</v>
      </c>
      <c r="P76" s="376">
        <v>1.4999999999999999E-2</v>
      </c>
      <c r="Q76" s="376">
        <v>0.02</v>
      </c>
      <c r="R76" s="376">
        <v>1.6E-2</v>
      </c>
      <c r="S76" s="377">
        <v>2.5000000000000001E-2</v>
      </c>
      <c r="T76" s="377">
        <v>2.1000000000000001E-2</v>
      </c>
      <c r="U76" s="376">
        <v>6.0000000000000001E-3</v>
      </c>
      <c r="V76" s="376">
        <v>1E-3</v>
      </c>
      <c r="W76" s="376">
        <v>1.7999999999999999E-2</v>
      </c>
      <c r="X76" s="370">
        <v>1.6000000000000001E-3</v>
      </c>
      <c r="Y76" s="78">
        <f t="shared" si="11"/>
        <v>1</v>
      </c>
      <c r="Z76" s="60">
        <f t="shared" si="1"/>
        <v>1</v>
      </c>
      <c r="AA76" s="373"/>
      <c r="AB76" s="374"/>
      <c r="AC76" s="62"/>
      <c r="AD76" s="62"/>
      <c r="AE76" s="62"/>
      <c r="AF76" s="62"/>
      <c r="AG76" s="62"/>
    </row>
    <row r="77" spans="1:33" s="63" customFormat="1" ht="73.5" customHeight="1" x14ac:dyDescent="0.25">
      <c r="A77" s="280"/>
      <c r="B77" s="368">
        <v>9</v>
      </c>
      <c r="C77" s="104" t="s">
        <v>354</v>
      </c>
      <c r="D77" s="104" t="s">
        <v>191</v>
      </c>
      <c r="E77" s="54" t="s">
        <v>355</v>
      </c>
      <c r="F77" s="54" t="s">
        <v>44</v>
      </c>
      <c r="G77" s="105" t="s">
        <v>356</v>
      </c>
      <c r="H77" s="105" t="s">
        <v>37</v>
      </c>
      <c r="I77" s="106" t="s">
        <v>357</v>
      </c>
      <c r="J77" s="83" t="s">
        <v>358</v>
      </c>
      <c r="K77" s="84" t="s">
        <v>359</v>
      </c>
      <c r="L77" s="187">
        <v>2.7E-2</v>
      </c>
      <c r="M77" s="187">
        <v>1.7999999999999999E-2</v>
      </c>
      <c r="N77" s="187">
        <v>4.7E-2</v>
      </c>
      <c r="O77" s="187">
        <v>2.3E-2</v>
      </c>
      <c r="P77" s="376">
        <v>2.1999999999999999E-2</v>
      </c>
      <c r="Q77" s="187">
        <v>5.0999999999999997E-2</v>
      </c>
      <c r="R77" s="187">
        <v>4.5999999999999999E-2</v>
      </c>
      <c r="S77" s="187">
        <v>4.5999999999999999E-2</v>
      </c>
      <c r="T77" s="187">
        <v>4.8000000000000001E-2</v>
      </c>
      <c r="U77" s="187">
        <v>2.3E-2</v>
      </c>
      <c r="V77" s="187">
        <v>3.1E-2</v>
      </c>
      <c r="W77" s="187">
        <v>2.7E-2</v>
      </c>
      <c r="X77" s="370">
        <f t="shared" ref="X77" si="12">AVERAGE(L77:W77)</f>
        <v>3.4083333333333334E-2</v>
      </c>
      <c r="Y77" s="78">
        <f t="shared" si="11"/>
        <v>1</v>
      </c>
      <c r="Z77" s="60">
        <f t="shared" ref="Z77:Z89" si="13">+IFERROR(Y77,"")</f>
        <v>1</v>
      </c>
      <c r="AA77" s="373"/>
      <c r="AB77" s="374"/>
      <c r="AC77" s="62"/>
      <c r="AD77" s="62"/>
      <c r="AE77" s="62"/>
      <c r="AF77" s="62"/>
      <c r="AG77" s="62"/>
    </row>
    <row r="78" spans="1:33" s="63" customFormat="1" ht="77.25" customHeight="1" x14ac:dyDescent="0.25">
      <c r="A78" s="280"/>
      <c r="B78" s="368">
        <v>9</v>
      </c>
      <c r="C78" s="360" t="s">
        <v>360</v>
      </c>
      <c r="D78" s="104" t="s">
        <v>191</v>
      </c>
      <c r="E78" s="54" t="s">
        <v>361</v>
      </c>
      <c r="F78" s="54" t="s">
        <v>44</v>
      </c>
      <c r="G78" s="378" t="s">
        <v>362</v>
      </c>
      <c r="H78" s="378" t="s">
        <v>37</v>
      </c>
      <c r="I78" s="106" t="s">
        <v>363</v>
      </c>
      <c r="J78" s="83" t="s">
        <v>364</v>
      </c>
      <c r="K78" s="84" t="s">
        <v>365</v>
      </c>
      <c r="L78" s="379">
        <v>7.4000000000000003E-3</v>
      </c>
      <c r="M78" s="379">
        <v>7.4000000000000003E-3</v>
      </c>
      <c r="N78" s="379">
        <v>7.4000000000000003E-3</v>
      </c>
      <c r="O78" s="379">
        <v>7.4000000000000003E-3</v>
      </c>
      <c r="P78" s="379">
        <v>7.4000000000000003E-3</v>
      </c>
      <c r="Q78" s="379">
        <v>7.4000000000000003E-3</v>
      </c>
      <c r="R78" s="379">
        <v>7.4000000000000003E-3</v>
      </c>
      <c r="S78" s="379">
        <v>7.4000000000000003E-3</v>
      </c>
      <c r="T78" s="379">
        <v>7.4000000000000003E-3</v>
      </c>
      <c r="U78" s="379">
        <v>7.4000000000000003E-3</v>
      </c>
      <c r="V78" s="379">
        <v>7.3000000000000001E-3</v>
      </c>
      <c r="W78" s="379">
        <v>7.3000000000000001E-3</v>
      </c>
      <c r="X78" s="380">
        <f>AVERAGE(L78:W78)</f>
        <v>7.3833333333333355E-3</v>
      </c>
      <c r="Y78" s="78">
        <f t="shared" si="11"/>
        <v>1</v>
      </c>
      <c r="Z78" s="60">
        <f t="shared" si="13"/>
        <v>1</v>
      </c>
      <c r="AA78" s="373"/>
      <c r="AB78" s="374"/>
      <c r="AC78" s="62"/>
      <c r="AD78" s="62"/>
      <c r="AE78" s="62"/>
      <c r="AF78" s="62"/>
      <c r="AG78" s="62"/>
    </row>
    <row r="79" spans="1:33" s="63" customFormat="1" ht="80.25" customHeight="1" x14ac:dyDescent="0.25">
      <c r="A79" s="280"/>
      <c r="B79" s="368">
        <v>9</v>
      </c>
      <c r="C79" s="360" t="s">
        <v>366</v>
      </c>
      <c r="D79" s="104" t="s">
        <v>191</v>
      </c>
      <c r="E79" s="54" t="s">
        <v>367</v>
      </c>
      <c r="F79" s="54" t="s">
        <v>44</v>
      </c>
      <c r="G79" s="378">
        <v>0.01</v>
      </c>
      <c r="H79" s="378" t="s">
        <v>37</v>
      </c>
      <c r="I79" s="106" t="s">
        <v>256</v>
      </c>
      <c r="J79" s="83" t="s">
        <v>368</v>
      </c>
      <c r="K79" s="84" t="s">
        <v>369</v>
      </c>
      <c r="L79" s="379" t="s">
        <v>370</v>
      </c>
      <c r="M79" s="379" t="s">
        <v>370</v>
      </c>
      <c r="N79" s="379" t="s">
        <v>370</v>
      </c>
      <c r="O79" s="379" t="s">
        <v>370</v>
      </c>
      <c r="P79" s="379" t="s">
        <v>370</v>
      </c>
      <c r="Q79" s="379" t="s">
        <v>370</v>
      </c>
      <c r="R79" s="379" t="s">
        <v>370</v>
      </c>
      <c r="S79" s="379">
        <v>0</v>
      </c>
      <c r="T79" s="379">
        <v>0</v>
      </c>
      <c r="U79" s="379">
        <v>0</v>
      </c>
      <c r="V79" s="379">
        <v>0</v>
      </c>
      <c r="W79" s="379">
        <v>0</v>
      </c>
      <c r="X79" s="380">
        <v>0</v>
      </c>
      <c r="Y79" s="78">
        <f t="shared" si="11"/>
        <v>1</v>
      </c>
      <c r="Z79" s="60">
        <f t="shared" si="13"/>
        <v>1</v>
      </c>
      <c r="AA79" s="373"/>
      <c r="AB79" s="374"/>
      <c r="AC79" s="62"/>
      <c r="AD79" s="62"/>
      <c r="AE79" s="62"/>
      <c r="AF79" s="62"/>
      <c r="AG79" s="62"/>
    </row>
    <row r="80" spans="1:33" s="63" customFormat="1" ht="83.25" customHeight="1" x14ac:dyDescent="0.25">
      <c r="A80" s="280"/>
      <c r="B80" s="368">
        <v>9</v>
      </c>
      <c r="C80" s="104" t="s">
        <v>371</v>
      </c>
      <c r="D80" s="104" t="s">
        <v>191</v>
      </c>
      <c r="E80" s="54" t="s">
        <v>372</v>
      </c>
      <c r="F80" s="54" t="s">
        <v>44</v>
      </c>
      <c r="G80" s="105">
        <v>1</v>
      </c>
      <c r="H80" s="105" t="s">
        <v>37</v>
      </c>
      <c r="I80" s="106" t="s">
        <v>292</v>
      </c>
      <c r="J80" s="83" t="s">
        <v>373</v>
      </c>
      <c r="K80" s="141" t="s">
        <v>315</v>
      </c>
      <c r="L80" s="193">
        <v>1</v>
      </c>
      <c r="M80" s="193">
        <v>1</v>
      </c>
      <c r="N80" s="193">
        <v>1</v>
      </c>
      <c r="O80" s="193">
        <v>1</v>
      </c>
      <c r="P80" s="193">
        <v>1</v>
      </c>
      <c r="Q80" s="193">
        <v>1</v>
      </c>
      <c r="R80" s="193">
        <v>1</v>
      </c>
      <c r="S80" s="193">
        <v>1</v>
      </c>
      <c r="T80" s="193">
        <v>1</v>
      </c>
      <c r="U80" s="193">
        <v>1</v>
      </c>
      <c r="V80" s="193">
        <v>1</v>
      </c>
      <c r="W80" s="193">
        <v>1</v>
      </c>
      <c r="X80" s="207">
        <v>1</v>
      </c>
      <c r="Y80" s="60">
        <f>+IF(X80&lt;G80,X80/G80,1)</f>
        <v>1</v>
      </c>
      <c r="Z80" s="60">
        <f t="shared" si="13"/>
        <v>1</v>
      </c>
      <c r="AA80" s="373"/>
      <c r="AB80" s="374"/>
      <c r="AC80" s="62"/>
      <c r="AD80" s="62"/>
      <c r="AE80" s="62"/>
      <c r="AF80" s="62"/>
      <c r="AG80" s="62"/>
    </row>
    <row r="81" spans="1:33" s="63" customFormat="1" ht="83.25" customHeight="1" thickBot="1" x14ac:dyDescent="0.3">
      <c r="A81" s="381"/>
      <c r="B81" s="382">
        <v>9</v>
      </c>
      <c r="C81" s="104" t="s">
        <v>374</v>
      </c>
      <c r="D81" s="104" t="s">
        <v>191</v>
      </c>
      <c r="E81" s="54" t="s">
        <v>375</v>
      </c>
      <c r="F81" s="54" t="s">
        <v>44</v>
      </c>
      <c r="G81" s="105">
        <v>1</v>
      </c>
      <c r="H81" s="105" t="s">
        <v>89</v>
      </c>
      <c r="I81" s="106" t="s">
        <v>292</v>
      </c>
      <c r="J81" s="83" t="s">
        <v>373</v>
      </c>
      <c r="K81" s="141" t="s">
        <v>315</v>
      </c>
      <c r="L81" s="356">
        <v>1</v>
      </c>
      <c r="M81" s="357"/>
      <c r="N81" s="357"/>
      <c r="O81" s="357"/>
      <c r="P81" s="357"/>
      <c r="Q81" s="357"/>
      <c r="R81" s="357"/>
      <c r="S81" s="357"/>
      <c r="T81" s="357"/>
      <c r="U81" s="357"/>
      <c r="V81" s="357"/>
      <c r="W81" s="358"/>
      <c r="X81" s="207">
        <v>1</v>
      </c>
      <c r="Y81" s="60"/>
      <c r="Z81" s="60">
        <f t="shared" si="13"/>
        <v>0</v>
      </c>
      <c r="AA81" s="383" t="s">
        <v>376</v>
      </c>
      <c r="AB81" s="384">
        <f>AVERAGE(Z73:Z81)</f>
        <v>0.85063752276867033</v>
      </c>
      <c r="AC81" s="62"/>
      <c r="AD81" s="62"/>
      <c r="AE81" s="62"/>
      <c r="AF81" s="62"/>
      <c r="AG81" s="62"/>
    </row>
    <row r="82" spans="1:33" s="63" customFormat="1" ht="180" customHeight="1" x14ac:dyDescent="0.25">
      <c r="A82" s="385" t="s">
        <v>377</v>
      </c>
      <c r="B82" s="386">
        <v>10</v>
      </c>
      <c r="C82" s="104" t="s">
        <v>378</v>
      </c>
      <c r="D82" s="104" t="s">
        <v>191</v>
      </c>
      <c r="E82" s="54" t="s">
        <v>379</v>
      </c>
      <c r="F82" s="54" t="s">
        <v>44</v>
      </c>
      <c r="G82" s="105">
        <v>1</v>
      </c>
      <c r="H82" s="105" t="s">
        <v>380</v>
      </c>
      <c r="I82" s="106" t="s">
        <v>292</v>
      </c>
      <c r="J82" s="83" t="s">
        <v>373</v>
      </c>
      <c r="K82" s="387" t="s">
        <v>315</v>
      </c>
      <c r="L82" s="359">
        <v>1</v>
      </c>
      <c r="M82" s="357"/>
      <c r="N82" s="358"/>
      <c r="O82" s="359">
        <v>1</v>
      </c>
      <c r="P82" s="357"/>
      <c r="Q82" s="358"/>
      <c r="R82" s="388">
        <v>1</v>
      </c>
      <c r="S82" s="388"/>
      <c r="T82" s="388"/>
      <c r="U82" s="388">
        <v>1</v>
      </c>
      <c r="V82" s="388"/>
      <c r="W82" s="388"/>
      <c r="X82" s="207">
        <v>1</v>
      </c>
      <c r="Y82" s="60">
        <f>+IF(X82&lt;G82,X82/G82,1)</f>
        <v>1</v>
      </c>
      <c r="Z82" s="60">
        <f t="shared" si="13"/>
        <v>1</v>
      </c>
      <c r="AA82" s="246"/>
      <c r="AB82" s="247"/>
      <c r="AC82" s="62"/>
      <c r="AD82" s="62"/>
      <c r="AE82" s="62"/>
      <c r="AF82" s="62"/>
      <c r="AG82" s="62"/>
    </row>
    <row r="83" spans="1:33" s="63" customFormat="1" ht="180" customHeight="1" x14ac:dyDescent="0.25">
      <c r="A83" s="389"/>
      <c r="B83" s="390">
        <v>10</v>
      </c>
      <c r="C83" s="210" t="s">
        <v>193</v>
      </c>
      <c r="D83" s="104" t="s">
        <v>191</v>
      </c>
      <c r="E83" s="212" t="s">
        <v>194</v>
      </c>
      <c r="F83" s="212" t="s">
        <v>44</v>
      </c>
      <c r="G83" s="213">
        <v>0.9</v>
      </c>
      <c r="H83" s="213" t="s">
        <v>220</v>
      </c>
      <c r="I83" s="106" t="s">
        <v>82</v>
      </c>
      <c r="J83" s="83" t="s">
        <v>196</v>
      </c>
      <c r="K83" s="84" t="s">
        <v>136</v>
      </c>
      <c r="L83" s="359">
        <v>0.98</v>
      </c>
      <c r="M83" s="357"/>
      <c r="N83" s="358"/>
      <c r="O83" s="359">
        <v>0.88300000000000001</v>
      </c>
      <c r="P83" s="357"/>
      <c r="Q83" s="358"/>
      <c r="R83" s="359">
        <v>0.93</v>
      </c>
      <c r="S83" s="357"/>
      <c r="T83" s="358"/>
      <c r="U83" s="359">
        <v>0.92</v>
      </c>
      <c r="V83" s="357"/>
      <c r="W83" s="358"/>
      <c r="X83" s="218">
        <f>AVERAGE(L83:W83)</f>
        <v>0.92825000000000002</v>
      </c>
      <c r="Y83" s="60">
        <f>+IF(X83&lt;G83,X83/G83,1)</f>
        <v>1</v>
      </c>
      <c r="Z83" s="60">
        <f t="shared" si="13"/>
        <v>1</v>
      </c>
      <c r="AA83" s="246"/>
      <c r="AB83" s="247"/>
      <c r="AC83" s="62"/>
      <c r="AD83" s="62"/>
      <c r="AE83" s="62"/>
      <c r="AF83" s="62"/>
      <c r="AG83" s="62"/>
    </row>
    <row r="84" spans="1:33" s="63" customFormat="1" ht="180" customHeight="1" thickBot="1" x14ac:dyDescent="0.3">
      <c r="A84" s="389"/>
      <c r="B84" s="390">
        <v>10</v>
      </c>
      <c r="C84" s="104" t="s">
        <v>371</v>
      </c>
      <c r="D84" s="104" t="s">
        <v>191</v>
      </c>
      <c r="E84" s="54" t="s">
        <v>372</v>
      </c>
      <c r="F84" s="54" t="s">
        <v>44</v>
      </c>
      <c r="G84" s="105">
        <v>1</v>
      </c>
      <c r="H84" s="105" t="s">
        <v>37</v>
      </c>
      <c r="I84" s="106" t="s">
        <v>292</v>
      </c>
      <c r="J84" s="83" t="s">
        <v>373</v>
      </c>
      <c r="K84" s="141" t="s">
        <v>315</v>
      </c>
      <c r="L84" s="193">
        <v>1</v>
      </c>
      <c r="M84" s="193">
        <v>1</v>
      </c>
      <c r="N84" s="193">
        <v>1</v>
      </c>
      <c r="O84" s="193">
        <v>1</v>
      </c>
      <c r="P84" s="193">
        <v>1</v>
      </c>
      <c r="Q84" s="193">
        <v>1</v>
      </c>
      <c r="R84" s="193">
        <v>1</v>
      </c>
      <c r="S84" s="193">
        <v>1</v>
      </c>
      <c r="T84" s="193">
        <v>1</v>
      </c>
      <c r="U84" s="193">
        <v>1</v>
      </c>
      <c r="V84" s="193">
        <v>1</v>
      </c>
      <c r="W84" s="193">
        <v>1</v>
      </c>
      <c r="X84" s="207">
        <v>1</v>
      </c>
      <c r="Y84" s="60">
        <f>+IF(X84&lt;G84,X84/G84,1)</f>
        <v>1</v>
      </c>
      <c r="Z84" s="60">
        <f t="shared" si="13"/>
        <v>1</v>
      </c>
      <c r="AA84" s="391" t="s">
        <v>381</v>
      </c>
      <c r="AB84" s="392">
        <f>AVERAGE(Z82:Z85)</f>
        <v>0.93877551020408156</v>
      </c>
      <c r="AC84" s="62"/>
      <c r="AD84" s="62"/>
      <c r="AE84" s="62"/>
      <c r="AF84" s="62"/>
      <c r="AG84" s="62"/>
    </row>
    <row r="85" spans="1:33" s="63" customFormat="1" ht="180" customHeight="1" thickBot="1" x14ac:dyDescent="0.3">
      <c r="A85" s="393"/>
      <c r="B85" s="394">
        <v>10</v>
      </c>
      <c r="C85" s="138" t="s">
        <v>382</v>
      </c>
      <c r="D85" s="138" t="s">
        <v>383</v>
      </c>
      <c r="E85" s="69" t="s">
        <v>384</v>
      </c>
      <c r="F85" s="69" t="s">
        <v>44</v>
      </c>
      <c r="G85" s="139">
        <v>0.98</v>
      </c>
      <c r="H85" s="140" t="s">
        <v>89</v>
      </c>
      <c r="I85" s="106" t="s">
        <v>123</v>
      </c>
      <c r="J85" s="83" t="s">
        <v>385</v>
      </c>
      <c r="K85" s="141" t="s">
        <v>386</v>
      </c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>
        <v>0.74</v>
      </c>
      <c r="W85" s="193"/>
      <c r="X85" s="218">
        <f>AVERAGE(L85:W85)</f>
        <v>0.74</v>
      </c>
      <c r="Y85" s="60">
        <f>+IF(X85&lt;G85,X85/G85,1)</f>
        <v>0.75510204081632648</v>
      </c>
      <c r="Z85" s="60">
        <f t="shared" si="13"/>
        <v>0.75510204081632648</v>
      </c>
      <c r="AA85" s="391"/>
      <c r="AB85" s="392"/>
      <c r="AC85" s="62"/>
      <c r="AD85" s="62"/>
      <c r="AE85" s="62"/>
      <c r="AF85" s="62"/>
      <c r="AG85" s="62"/>
    </row>
    <row r="86" spans="1:33" s="63" customFormat="1" ht="255.75" customHeight="1" thickBot="1" x14ac:dyDescent="0.3">
      <c r="A86" s="395" t="s">
        <v>387</v>
      </c>
      <c r="B86" s="396">
        <v>11</v>
      </c>
      <c r="C86" s="104" t="s">
        <v>333</v>
      </c>
      <c r="D86" s="104" t="s">
        <v>191</v>
      </c>
      <c r="E86" s="54" t="s">
        <v>334</v>
      </c>
      <c r="F86" s="54" t="s">
        <v>44</v>
      </c>
      <c r="G86" s="369">
        <v>0.14000000000000001</v>
      </c>
      <c r="H86" s="222" t="s">
        <v>37</v>
      </c>
      <c r="I86" s="106" t="s">
        <v>335</v>
      </c>
      <c r="J86" s="83" t="s">
        <v>336</v>
      </c>
      <c r="K86" s="84" t="s">
        <v>337</v>
      </c>
      <c r="L86" s="366" t="s">
        <v>338</v>
      </c>
      <c r="M86" s="366" t="s">
        <v>339</v>
      </c>
      <c r="N86" s="366" t="s">
        <v>339</v>
      </c>
      <c r="O86" s="366" t="s">
        <v>340</v>
      </c>
      <c r="P86" s="366">
        <v>1E-4</v>
      </c>
      <c r="Q86" s="366">
        <v>0</v>
      </c>
      <c r="R86" s="366">
        <v>1E-4</v>
      </c>
      <c r="S86" s="366">
        <v>1E-4</v>
      </c>
      <c r="T86" s="366">
        <v>0</v>
      </c>
      <c r="U86" s="366">
        <v>0</v>
      </c>
      <c r="V86" s="366">
        <v>1E-4</v>
      </c>
      <c r="W86" s="187">
        <v>0</v>
      </c>
      <c r="X86" s="370">
        <f>AVERAGE(L86:W86)</f>
        <v>5.0000000000000002E-5</v>
      </c>
      <c r="Y86" s="78">
        <f>+IF(X86&gt;G86,1-(X86-G86)/X86,1)</f>
        <v>1</v>
      </c>
      <c r="Z86" s="60">
        <f t="shared" si="13"/>
        <v>1</v>
      </c>
      <c r="AA86" s="383"/>
      <c r="AB86" s="384"/>
      <c r="AC86" s="62"/>
      <c r="AD86" s="62"/>
      <c r="AE86" s="62"/>
      <c r="AF86" s="62"/>
      <c r="AG86" s="62"/>
    </row>
    <row r="87" spans="1:33" s="63" customFormat="1" ht="55.5" customHeight="1" thickBot="1" x14ac:dyDescent="0.3">
      <c r="A87" s="395"/>
      <c r="B87" s="396">
        <v>11</v>
      </c>
      <c r="C87" s="104" t="s">
        <v>388</v>
      </c>
      <c r="D87" s="104" t="s">
        <v>191</v>
      </c>
      <c r="E87" s="54" t="s">
        <v>389</v>
      </c>
      <c r="F87" s="54" t="s">
        <v>44</v>
      </c>
      <c r="G87" s="105">
        <v>1</v>
      </c>
      <c r="H87" s="105" t="s">
        <v>89</v>
      </c>
      <c r="I87" s="106" t="s">
        <v>292</v>
      </c>
      <c r="J87" s="83" t="s">
        <v>373</v>
      </c>
      <c r="K87" s="387" t="s">
        <v>315</v>
      </c>
      <c r="L87" s="388">
        <v>1</v>
      </c>
      <c r="M87" s="388"/>
      <c r="N87" s="388"/>
      <c r="O87" s="388"/>
      <c r="P87" s="388"/>
      <c r="Q87" s="388"/>
      <c r="R87" s="388"/>
      <c r="S87" s="388"/>
      <c r="T87" s="388"/>
      <c r="U87" s="388"/>
      <c r="V87" s="388"/>
      <c r="W87" s="388"/>
      <c r="X87" s="207">
        <v>1</v>
      </c>
      <c r="Y87" s="60">
        <f>+IF(X87&lt;G87,X87/G87,1)</f>
        <v>1</v>
      </c>
      <c r="Z87" s="60">
        <f t="shared" si="13"/>
        <v>1</v>
      </c>
      <c r="AA87" s="383" t="s">
        <v>390</v>
      </c>
      <c r="AB87" s="384">
        <f>AVERAGE(Z86:Z87)</f>
        <v>1</v>
      </c>
      <c r="AC87" s="62"/>
      <c r="AD87" s="62"/>
      <c r="AE87" s="62"/>
      <c r="AF87" s="62"/>
      <c r="AG87" s="62"/>
    </row>
    <row r="88" spans="1:33" s="63" customFormat="1" ht="222.75" customHeight="1" thickBot="1" x14ac:dyDescent="0.3">
      <c r="A88" s="397" t="s">
        <v>391</v>
      </c>
      <c r="B88" s="398">
        <v>12</v>
      </c>
      <c r="C88" s="104" t="s">
        <v>392</v>
      </c>
      <c r="D88" s="104" t="s">
        <v>191</v>
      </c>
      <c r="E88" s="54" t="s">
        <v>393</v>
      </c>
      <c r="F88" s="54" t="s">
        <v>44</v>
      </c>
      <c r="G88" s="105">
        <v>1</v>
      </c>
      <c r="H88" s="105" t="s">
        <v>89</v>
      </c>
      <c r="I88" s="106" t="s">
        <v>292</v>
      </c>
      <c r="J88" s="83" t="s">
        <v>373</v>
      </c>
      <c r="K88" s="387" t="s">
        <v>315</v>
      </c>
      <c r="L88" s="359">
        <v>1</v>
      </c>
      <c r="M88" s="357"/>
      <c r="N88" s="357"/>
      <c r="O88" s="357"/>
      <c r="P88" s="357"/>
      <c r="Q88" s="357"/>
      <c r="R88" s="357"/>
      <c r="S88" s="357"/>
      <c r="T88" s="357"/>
      <c r="U88" s="357"/>
      <c r="V88" s="357"/>
      <c r="W88" s="358"/>
      <c r="X88" s="207">
        <f>AVERAGE(L88)</f>
        <v>1</v>
      </c>
      <c r="Y88" s="60">
        <f>+IF(X88&lt;G88,X88/G88,1)</f>
        <v>1</v>
      </c>
      <c r="Z88" s="60">
        <f t="shared" si="13"/>
        <v>1</v>
      </c>
      <c r="AA88" s="383"/>
      <c r="AB88" s="384"/>
      <c r="AC88" s="62"/>
      <c r="AD88" s="62"/>
      <c r="AE88" s="62"/>
      <c r="AF88" s="62"/>
      <c r="AG88" s="62"/>
    </row>
    <row r="89" spans="1:33" s="63" customFormat="1" ht="222.75" customHeight="1" thickBot="1" x14ac:dyDescent="0.4">
      <c r="A89" s="397"/>
      <c r="B89" s="398">
        <v>12</v>
      </c>
      <c r="C89" s="104" t="s">
        <v>394</v>
      </c>
      <c r="D89" s="104" t="s">
        <v>191</v>
      </c>
      <c r="E89" s="54" t="s">
        <v>395</v>
      </c>
      <c r="F89" s="54" t="s">
        <v>44</v>
      </c>
      <c r="G89" s="105">
        <v>1</v>
      </c>
      <c r="H89" s="105" t="s">
        <v>89</v>
      </c>
      <c r="I89" s="106" t="s">
        <v>292</v>
      </c>
      <c r="J89" s="83" t="s">
        <v>373</v>
      </c>
      <c r="K89" s="387" t="s">
        <v>315</v>
      </c>
      <c r="L89" s="399">
        <v>1</v>
      </c>
      <c r="M89" s="399"/>
      <c r="N89" s="399"/>
      <c r="O89" s="399"/>
      <c r="P89" s="399"/>
      <c r="Q89" s="399"/>
      <c r="R89" s="399"/>
      <c r="S89" s="399"/>
      <c r="T89" s="399"/>
      <c r="U89" s="399"/>
      <c r="V89" s="399"/>
      <c r="W89" s="399"/>
      <c r="X89" s="207">
        <f>AVERAGE(L89)</f>
        <v>1</v>
      </c>
      <c r="Y89" s="60">
        <f>+IF(X89&lt;G89,X89/G89,1)</f>
        <v>1</v>
      </c>
      <c r="Z89" s="60">
        <f t="shared" si="13"/>
        <v>1</v>
      </c>
      <c r="AA89" s="400" t="s">
        <v>396</v>
      </c>
      <c r="AB89" s="401">
        <f>AVERAGE(Z88:Z89)</f>
        <v>1</v>
      </c>
      <c r="AC89" s="62"/>
      <c r="AD89" s="62"/>
      <c r="AE89" s="62"/>
      <c r="AF89" s="62"/>
      <c r="AG89" s="62"/>
    </row>
    <row r="90" spans="1:33" s="410" customFormat="1" ht="15.75" x14ac:dyDescent="0.25">
      <c r="A90" s="402"/>
      <c r="B90" s="402"/>
      <c r="C90" s="403"/>
      <c r="D90" s="404"/>
      <c r="E90" s="405"/>
      <c r="F90" s="405"/>
      <c r="G90" s="406"/>
      <c r="H90" s="406"/>
      <c r="I90" s="406"/>
      <c r="J90" s="406"/>
      <c r="K90" s="406"/>
      <c r="L90" s="407"/>
      <c r="M90" s="407"/>
      <c r="N90" s="407"/>
      <c r="O90" s="407"/>
      <c r="P90" s="407"/>
      <c r="Q90" s="407"/>
      <c r="R90" s="408"/>
      <c r="S90" s="408"/>
      <c r="T90" s="408"/>
      <c r="U90" s="408"/>
      <c r="V90" s="409"/>
      <c r="W90" s="409"/>
      <c r="X90" s="408"/>
      <c r="Y90" s="409"/>
      <c r="Z90" s="409" t="s">
        <v>397</v>
      </c>
      <c r="AA90" s="409"/>
      <c r="AB90" s="409"/>
    </row>
    <row r="91" spans="1:33" s="410" customFormat="1" ht="18.75" customHeight="1" x14ac:dyDescent="0.25">
      <c r="A91" s="402"/>
      <c r="B91" s="402"/>
      <c r="C91" s="411">
        <v>82</v>
      </c>
      <c r="E91" s="412"/>
      <c r="F91" s="412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Y91" s="413"/>
      <c r="Z91" s="413"/>
    </row>
    <row r="98" spans="1:26" s="25" customFormat="1" ht="45.75" customHeight="1" x14ac:dyDescent="0.25">
      <c r="A98" s="414" t="s">
        <v>33</v>
      </c>
      <c r="B98" s="415"/>
      <c r="C98" s="415"/>
      <c r="D98" s="415"/>
      <c r="E98" s="416">
        <f>+AB14</f>
        <v>0.98589232659839332</v>
      </c>
      <c r="Y98" s="417"/>
      <c r="Z98" s="417"/>
    </row>
    <row r="99" spans="1:26" s="25" customFormat="1" ht="45.75" customHeight="1" x14ac:dyDescent="0.25">
      <c r="A99" s="418" t="s">
        <v>85</v>
      </c>
      <c r="B99" s="419"/>
      <c r="C99" s="419"/>
      <c r="D99" s="419"/>
      <c r="E99" s="420">
        <f>+AB25</f>
        <v>0.93398105979233803</v>
      </c>
      <c r="Y99" s="417"/>
      <c r="Z99" s="417"/>
    </row>
    <row r="100" spans="1:26" s="25" customFormat="1" ht="45.75" customHeight="1" x14ac:dyDescent="0.25">
      <c r="A100" s="421" t="s">
        <v>131</v>
      </c>
      <c r="B100" s="422"/>
      <c r="C100" s="422"/>
      <c r="D100" s="422"/>
      <c r="E100" s="420">
        <f>+AB32</f>
        <v>0.9285714285714286</v>
      </c>
      <c r="Y100" s="417"/>
      <c r="Z100" s="417"/>
    </row>
    <row r="101" spans="1:26" s="25" customFormat="1" ht="45.75" customHeight="1" x14ac:dyDescent="0.25">
      <c r="A101" s="423" t="s">
        <v>162</v>
      </c>
      <c r="B101" s="424"/>
      <c r="C101" s="424"/>
      <c r="D101" s="424"/>
      <c r="E101" s="420">
        <f>+AB38</f>
        <v>0.95078563411896744</v>
      </c>
      <c r="Y101" s="417"/>
      <c r="Z101" s="417"/>
    </row>
    <row r="102" spans="1:26" s="25" customFormat="1" ht="58.5" customHeight="1" x14ac:dyDescent="0.25">
      <c r="A102" s="425" t="s">
        <v>398</v>
      </c>
      <c r="B102" s="426"/>
      <c r="C102" s="426"/>
      <c r="D102" s="426"/>
      <c r="E102" s="420">
        <f>+AB42</f>
        <v>1</v>
      </c>
      <c r="Y102" s="417"/>
      <c r="Z102" s="417"/>
    </row>
    <row r="103" spans="1:26" s="25" customFormat="1" ht="60.75" customHeight="1" x14ac:dyDescent="0.25">
      <c r="A103" s="414" t="s">
        <v>206</v>
      </c>
      <c r="B103" s="415"/>
      <c r="C103" s="415"/>
      <c r="D103" s="415"/>
      <c r="E103" s="420">
        <f>+AB46</f>
        <v>0.9403125</v>
      </c>
      <c r="Y103" s="417"/>
      <c r="Z103" s="417"/>
    </row>
    <row r="104" spans="1:26" s="25" customFormat="1" ht="60.75" customHeight="1" x14ac:dyDescent="0.25">
      <c r="A104" s="427" t="s">
        <v>227</v>
      </c>
      <c r="B104" s="428"/>
      <c r="C104" s="428"/>
      <c r="D104" s="428"/>
      <c r="E104" s="420">
        <f>+AB52</f>
        <v>0.97124999999999995</v>
      </c>
      <c r="Y104" s="417"/>
      <c r="Z104" s="417"/>
    </row>
    <row r="105" spans="1:26" s="25" customFormat="1" ht="45.75" customHeight="1" x14ac:dyDescent="0.25">
      <c r="A105" s="423" t="s">
        <v>238</v>
      </c>
      <c r="B105" s="424"/>
      <c r="C105" s="424"/>
      <c r="D105" s="424"/>
      <c r="E105" s="420">
        <f>+AB72</f>
        <v>0.95816373191373183</v>
      </c>
      <c r="Y105" s="417"/>
      <c r="Z105" s="417"/>
    </row>
    <row r="106" spans="1:26" s="25" customFormat="1" ht="55.5" customHeight="1" x14ac:dyDescent="0.25">
      <c r="A106" s="428" t="s">
        <v>332</v>
      </c>
      <c r="B106" s="428"/>
      <c r="C106" s="428"/>
      <c r="D106" s="428"/>
      <c r="E106" s="420">
        <f>+AB81</f>
        <v>0.85063752276867033</v>
      </c>
      <c r="Y106" s="417"/>
      <c r="Z106" s="417"/>
    </row>
    <row r="107" spans="1:26" s="25" customFormat="1" ht="45.75" customHeight="1" x14ac:dyDescent="0.25">
      <c r="A107" s="429" t="s">
        <v>377</v>
      </c>
      <c r="B107" s="430"/>
      <c r="C107" s="430"/>
      <c r="D107" s="430"/>
      <c r="E107" s="420">
        <f>+AB84</f>
        <v>0.93877551020408156</v>
      </c>
      <c r="Y107" s="417"/>
      <c r="Z107" s="417"/>
    </row>
    <row r="108" spans="1:26" s="25" customFormat="1" ht="45.75" customHeight="1" x14ac:dyDescent="0.25">
      <c r="A108" s="431" t="s">
        <v>387</v>
      </c>
      <c r="B108" s="432"/>
      <c r="C108" s="432"/>
      <c r="D108" s="432"/>
      <c r="E108" s="420">
        <f>+AB87</f>
        <v>1</v>
      </c>
      <c r="Y108" s="417"/>
      <c r="Z108" s="417"/>
    </row>
    <row r="109" spans="1:26" s="25" customFormat="1" ht="51" customHeight="1" x14ac:dyDescent="0.25">
      <c r="A109" s="433" t="s">
        <v>399</v>
      </c>
      <c r="B109" s="434"/>
      <c r="C109" s="434"/>
      <c r="D109" s="434"/>
      <c r="E109" s="420">
        <f>+AB89</f>
        <v>1</v>
      </c>
      <c r="Y109" s="417"/>
      <c r="Z109" s="417"/>
    </row>
  </sheetData>
  <mergeCells count="126">
    <mergeCell ref="A104:D104"/>
    <mergeCell ref="A105:D105"/>
    <mergeCell ref="A106:D106"/>
    <mergeCell ref="A107:D107"/>
    <mergeCell ref="A108:D108"/>
    <mergeCell ref="A109:D109"/>
    <mergeCell ref="A98:D98"/>
    <mergeCell ref="A99:D99"/>
    <mergeCell ref="A100:D100"/>
    <mergeCell ref="A101:D101"/>
    <mergeCell ref="A102:D102"/>
    <mergeCell ref="A103:D103"/>
    <mergeCell ref="O83:Q83"/>
    <mergeCell ref="R83:T83"/>
    <mergeCell ref="U83:W83"/>
    <mergeCell ref="A86:A87"/>
    <mergeCell ref="L87:W87"/>
    <mergeCell ref="A88:A89"/>
    <mergeCell ref="L88:W88"/>
    <mergeCell ref="L89:W89"/>
    <mergeCell ref="A73:A81"/>
    <mergeCell ref="AA73:AB80"/>
    <mergeCell ref="L81:W81"/>
    <mergeCell ref="A82:A85"/>
    <mergeCell ref="L82:N82"/>
    <mergeCell ref="O82:Q82"/>
    <mergeCell ref="R82:T82"/>
    <mergeCell ref="U82:W82"/>
    <mergeCell ref="AA82:AB83"/>
    <mergeCell ref="L83:N83"/>
    <mergeCell ref="L70:N70"/>
    <mergeCell ref="O70:Q70"/>
    <mergeCell ref="R70:T70"/>
    <mergeCell ref="U70:W70"/>
    <mergeCell ref="L71:N71"/>
    <mergeCell ref="O71:Q71"/>
    <mergeCell ref="R71:T71"/>
    <mergeCell ref="U71:W71"/>
    <mergeCell ref="L63:W63"/>
    <mergeCell ref="L65:W65"/>
    <mergeCell ref="L66:W66"/>
    <mergeCell ref="L67:W67"/>
    <mergeCell ref="L68:W68"/>
    <mergeCell ref="L69:N69"/>
    <mergeCell ref="O69:Q69"/>
    <mergeCell ref="R69:T69"/>
    <mergeCell ref="U69:W69"/>
    <mergeCell ref="L61:N61"/>
    <mergeCell ref="O61:Q61"/>
    <mergeCell ref="R61:T61"/>
    <mergeCell ref="U61:W61"/>
    <mergeCell ref="L62:Q62"/>
    <mergeCell ref="R62:W62"/>
    <mergeCell ref="L52:N52"/>
    <mergeCell ref="O52:Q52"/>
    <mergeCell ref="R52:T52"/>
    <mergeCell ref="U52:W52"/>
    <mergeCell ref="A53:A72"/>
    <mergeCell ref="AA53:AB70"/>
    <mergeCell ref="L60:N60"/>
    <mergeCell ref="O60:Q60"/>
    <mergeCell ref="R60:T60"/>
    <mergeCell ref="U60:W60"/>
    <mergeCell ref="O50:Q50"/>
    <mergeCell ref="R50:T50"/>
    <mergeCell ref="U50:W50"/>
    <mergeCell ref="L51:N51"/>
    <mergeCell ref="O51:Q51"/>
    <mergeCell ref="R51:T51"/>
    <mergeCell ref="U51:W51"/>
    <mergeCell ref="A47:A52"/>
    <mergeCell ref="B47:B52"/>
    <mergeCell ref="L47:W47"/>
    <mergeCell ref="AA47:AB51"/>
    <mergeCell ref="L48:W48"/>
    <mergeCell ref="L49:N49"/>
    <mergeCell ref="O49:Q49"/>
    <mergeCell ref="R49:T49"/>
    <mergeCell ref="U49:W49"/>
    <mergeCell ref="L50:N50"/>
    <mergeCell ref="A43:A46"/>
    <mergeCell ref="B43:B46"/>
    <mergeCell ref="L43:W43"/>
    <mergeCell ref="AA43:AB45"/>
    <mergeCell ref="L44:W44"/>
    <mergeCell ref="L45:N45"/>
    <mergeCell ref="O45:Q45"/>
    <mergeCell ref="R45:T45"/>
    <mergeCell ref="U45:W45"/>
    <mergeCell ref="L46:W46"/>
    <mergeCell ref="A26:A32"/>
    <mergeCell ref="L26:W26"/>
    <mergeCell ref="AA26:AB26"/>
    <mergeCell ref="A33:A38"/>
    <mergeCell ref="A39:A42"/>
    <mergeCell ref="AA39:AB41"/>
    <mergeCell ref="L42:Q42"/>
    <mergeCell ref="R42:W42"/>
    <mergeCell ref="A16:A25"/>
    <mergeCell ref="AA16:AB24"/>
    <mergeCell ref="L23:N23"/>
    <mergeCell ref="O23:Q23"/>
    <mergeCell ref="R23:T23"/>
    <mergeCell ref="U23:W23"/>
    <mergeCell ref="Z6:Z7"/>
    <mergeCell ref="AA6:AB7"/>
    <mergeCell ref="A8:A15"/>
    <mergeCell ref="AA8:AB11"/>
    <mergeCell ref="AA14:AA15"/>
    <mergeCell ref="AB14:AB15"/>
    <mergeCell ref="G6:G7"/>
    <mergeCell ref="H6:H7"/>
    <mergeCell ref="I6:K6"/>
    <mergeCell ref="L6:W6"/>
    <mergeCell ref="X6:X7"/>
    <mergeCell ref="Y6:Y7"/>
    <mergeCell ref="A1:D3"/>
    <mergeCell ref="E1:AA3"/>
    <mergeCell ref="A4:AB4"/>
    <mergeCell ref="L5:W5"/>
    <mergeCell ref="A6:A7"/>
    <mergeCell ref="B6:B7"/>
    <mergeCell ref="C6:C7"/>
    <mergeCell ref="D6:D7"/>
    <mergeCell ref="E6:E7"/>
    <mergeCell ref="F6:F7"/>
  </mergeCells>
  <conditionalFormatting sqref="L12:W12">
    <cfRule type="cellIs" dxfId="460" priority="345" operator="greaterThan">
      <formula>12</formula>
    </cfRule>
    <cfRule type="cellIs" dxfId="459" priority="475" operator="between">
      <formula>10</formula>
      <formula>12</formula>
    </cfRule>
    <cfRule type="cellIs" dxfId="458" priority="476" operator="lessThan">
      <formula>10</formula>
    </cfRule>
  </conditionalFormatting>
  <conditionalFormatting sqref="L10:W10">
    <cfRule type="cellIs" dxfId="457" priority="472" operator="lessThan">
      <formula>0.9</formula>
    </cfRule>
    <cfRule type="cellIs" dxfId="456" priority="473" operator="between">
      <formula>0.9</formula>
      <formula>0.92</formula>
    </cfRule>
    <cfRule type="cellIs" dxfId="455" priority="474" operator="greaterThanOrEqual">
      <formula>0.93</formula>
    </cfRule>
  </conditionalFormatting>
  <conditionalFormatting sqref="X10">
    <cfRule type="cellIs" dxfId="454" priority="469" operator="lessThan">
      <formula>0.9</formula>
    </cfRule>
    <cfRule type="cellIs" dxfId="453" priority="470" operator="between">
      <formula>0.9</formula>
      <formula>0.93</formula>
    </cfRule>
    <cfRule type="cellIs" dxfId="452" priority="471" operator="greaterThan">
      <formula>0.93</formula>
    </cfRule>
  </conditionalFormatting>
  <conditionalFormatting sqref="L11:W11">
    <cfRule type="cellIs" dxfId="451" priority="354" operator="greaterThan">
      <formula>5%</formula>
    </cfRule>
    <cfRule type="cellIs" dxfId="450" priority="355" operator="between">
      <formula>0.001</formula>
      <formula>0.05</formula>
    </cfRule>
    <cfRule type="cellIs" dxfId="449" priority="468" operator="lessThan">
      <formula>0.001</formula>
    </cfRule>
  </conditionalFormatting>
  <conditionalFormatting sqref="X11">
    <cfRule type="cellIs" dxfId="448" priority="352" operator="greaterThan">
      <formula>0.05</formula>
    </cfRule>
    <cfRule type="cellIs" dxfId="447" priority="353" operator="between">
      <formula>0.001</formula>
      <formula>0.05</formula>
    </cfRule>
    <cfRule type="cellIs" dxfId="446" priority="467" operator="lessThan">
      <formula>0.001</formula>
    </cfRule>
  </conditionalFormatting>
  <conditionalFormatting sqref="L13:W15">
    <cfRule type="cellIs" dxfId="445" priority="465" operator="between">
      <formula>7.1</formula>
      <formula>9.9</formula>
    </cfRule>
    <cfRule type="cellIs" dxfId="444" priority="466" operator="lessThan">
      <formula>7</formula>
    </cfRule>
  </conditionalFormatting>
  <conditionalFormatting sqref="X18">
    <cfRule type="cellIs" dxfId="443" priority="462" operator="lessThanOrEqual">
      <formula>90</formula>
    </cfRule>
    <cfRule type="cellIs" dxfId="442" priority="463" operator="greaterThan">
      <formula>90</formula>
    </cfRule>
    <cfRule type="cellIs" priority="464" operator="lessThanOrEqual">
      <formula>90</formula>
    </cfRule>
  </conditionalFormatting>
  <conditionalFormatting sqref="X20:X21">
    <cfRule type="cellIs" dxfId="441" priority="460" operator="greaterThanOrEqual">
      <formula>80</formula>
    </cfRule>
    <cfRule type="cellIs" dxfId="440" priority="461" operator="lessThanOrEqual">
      <formula>90</formula>
    </cfRule>
  </conditionalFormatting>
  <conditionalFormatting sqref="X22">
    <cfRule type="cellIs" dxfId="439" priority="457" operator="lessThanOrEqual">
      <formula>0.49</formula>
    </cfRule>
    <cfRule type="cellIs" dxfId="438" priority="458" operator="between">
      <formula>0.5</formula>
      <formula>0.59</formula>
    </cfRule>
    <cfRule type="cellIs" dxfId="437" priority="459" operator="greaterThanOrEqual">
      <formula>0.6</formula>
    </cfRule>
  </conditionalFormatting>
  <conditionalFormatting sqref="X23:X25">
    <cfRule type="cellIs" dxfId="436" priority="454" operator="lessThanOrEqual">
      <formula>0.7</formula>
    </cfRule>
    <cfRule type="cellIs" dxfId="435" priority="455" operator="between">
      <formula>0.71</formula>
      <formula>0.79</formula>
    </cfRule>
    <cfRule type="cellIs" dxfId="434" priority="456" operator="greaterThanOrEqual">
      <formula>0.8</formula>
    </cfRule>
  </conditionalFormatting>
  <conditionalFormatting sqref="L26">
    <cfRule type="cellIs" dxfId="433" priority="451" operator="lessThanOrEqual">
      <formula>0.59</formula>
    </cfRule>
    <cfRule type="cellIs" dxfId="432" priority="452" operator="between">
      <formula>0.79</formula>
      <formula>0.6</formula>
    </cfRule>
    <cfRule type="cellIs" dxfId="431" priority="453" operator="greaterThanOrEqual">
      <formula>0.8</formula>
    </cfRule>
  </conditionalFormatting>
  <conditionalFormatting sqref="X33">
    <cfRule type="cellIs" dxfId="430" priority="329" operator="greaterThanOrEqual">
      <formula>0.014</formula>
    </cfRule>
    <cfRule type="cellIs" dxfId="429" priority="330" operator="between">
      <formula>0.008</formula>
      <formula>0.013</formula>
    </cfRule>
    <cfRule type="cellIs" dxfId="428" priority="331" operator="lessThanOrEqual">
      <formula>0.007</formula>
    </cfRule>
  </conditionalFormatting>
  <conditionalFormatting sqref="L37:W37">
    <cfRule type="cellIs" dxfId="427" priority="448" operator="lessThan">
      <formula>0.5</formula>
    </cfRule>
    <cfRule type="cellIs" dxfId="426" priority="449" operator="between">
      <formula>0.59</formula>
      <formula>0.5</formula>
    </cfRule>
    <cfRule type="cellIs" dxfId="425" priority="450" operator="lessThanOrEqual">
      <formula>0.6</formula>
    </cfRule>
  </conditionalFormatting>
  <conditionalFormatting sqref="L39:O39 L38:W38">
    <cfRule type="cellIs" dxfId="424" priority="445" operator="lessThan">
      <formula>0.8</formula>
    </cfRule>
    <cfRule type="cellIs" dxfId="423" priority="446" operator="between">
      <formula>0.95</formula>
      <formula>0.8</formula>
    </cfRule>
    <cfRule type="cellIs" dxfId="422" priority="447" operator="greaterThanOrEqual">
      <formula>0.95</formula>
    </cfRule>
  </conditionalFormatting>
  <conditionalFormatting sqref="X38">
    <cfRule type="cellIs" dxfId="421" priority="442" operator="lessThanOrEqual">
      <formula>0.79</formula>
    </cfRule>
    <cfRule type="cellIs" dxfId="420" priority="443" operator="between">
      <formula>0.94</formula>
      <formula>0.8</formula>
    </cfRule>
    <cfRule type="cellIs" dxfId="419" priority="444" operator="greaterThanOrEqual">
      <formula>0.95</formula>
    </cfRule>
  </conditionalFormatting>
  <conditionalFormatting sqref="X39:X40">
    <cfRule type="cellIs" dxfId="418" priority="439" operator="lessThanOrEqual">
      <formula>0.59</formula>
    </cfRule>
    <cfRule type="cellIs" dxfId="417" priority="440" operator="between">
      <formula>0.89</formula>
      <formula>0.7</formula>
    </cfRule>
    <cfRule type="cellIs" dxfId="416" priority="441" operator="greaterThanOrEqual">
      <formula>0.9</formula>
    </cfRule>
  </conditionalFormatting>
  <conditionalFormatting sqref="L42">
    <cfRule type="cellIs" dxfId="415" priority="436" operator="lessThan">
      <formula>0.6</formula>
    </cfRule>
    <cfRule type="cellIs" dxfId="414" priority="437" operator="between">
      <formula>0.61</formula>
      <formula>0.85</formula>
    </cfRule>
    <cfRule type="cellIs" dxfId="413" priority="438" operator="greaterThan">
      <formula>0.85</formula>
    </cfRule>
  </conditionalFormatting>
  <conditionalFormatting sqref="X41">
    <cfRule type="cellIs" dxfId="412" priority="433" operator="lessThan">
      <formula>0.6</formula>
    </cfRule>
    <cfRule type="cellIs" dxfId="411" priority="434" operator="between">
      <formula>0.61</formula>
      <formula>0.85</formula>
    </cfRule>
    <cfRule type="cellIs" dxfId="410" priority="435" operator="greaterThan">
      <formula>0.85</formula>
    </cfRule>
  </conditionalFormatting>
  <conditionalFormatting sqref="X42">
    <cfRule type="cellIs" dxfId="409" priority="430" operator="lessThan">
      <formula>0.6</formula>
    </cfRule>
    <cfRule type="cellIs" dxfId="408" priority="431" operator="between">
      <formula>0.61</formula>
      <formula>0.85</formula>
    </cfRule>
    <cfRule type="cellIs" dxfId="407" priority="432" operator="greaterThan">
      <formula>0.85</formula>
    </cfRule>
  </conditionalFormatting>
  <conditionalFormatting sqref="L43">
    <cfRule type="cellIs" dxfId="406" priority="427" operator="lessThanOrEqual">
      <formula>0.59</formula>
    </cfRule>
    <cfRule type="cellIs" dxfId="405" priority="428" operator="between">
      <formula>0.7</formula>
      <formula>0.6</formula>
    </cfRule>
    <cfRule type="cellIs" dxfId="404" priority="429" operator="greaterThanOrEqual">
      <formula>0.71</formula>
    </cfRule>
  </conditionalFormatting>
  <conditionalFormatting sqref="U53:W53">
    <cfRule type="cellIs" dxfId="403" priority="424" operator="lessThanOrEqual">
      <formula>0.59</formula>
    </cfRule>
    <cfRule type="cellIs" dxfId="402" priority="425" operator="between">
      <formula>0.74</formula>
      <formula>0.6</formula>
    </cfRule>
    <cfRule type="cellIs" dxfId="401" priority="426" operator="greaterThanOrEqual">
      <formula>0.75</formula>
    </cfRule>
  </conditionalFormatting>
  <conditionalFormatting sqref="X53">
    <cfRule type="cellIs" dxfId="400" priority="421" operator="lessThanOrEqual">
      <formula>0.59</formula>
    </cfRule>
    <cfRule type="cellIs" dxfId="399" priority="422" operator="between">
      <formula>0.74</formula>
      <formula>0.6</formula>
    </cfRule>
    <cfRule type="cellIs" dxfId="398" priority="423" operator="greaterThanOrEqual">
      <formula>0.75</formula>
    </cfRule>
  </conditionalFormatting>
  <conditionalFormatting sqref="X54:X55">
    <cfRule type="cellIs" dxfId="397" priority="418" operator="lessThanOrEqual">
      <formula>0.03</formula>
    </cfRule>
    <cfRule type="cellIs" dxfId="396" priority="419" operator="equal">
      <formula>0.04</formula>
    </cfRule>
    <cfRule type="cellIs" dxfId="395" priority="420" operator="greaterThanOrEqual">
      <formula>0.05</formula>
    </cfRule>
  </conditionalFormatting>
  <conditionalFormatting sqref="U56:W56">
    <cfRule type="cellIs" dxfId="394" priority="415" operator="lessThanOrEqual">
      <formula>0.01</formula>
    </cfRule>
    <cfRule type="cellIs" dxfId="393" priority="416" operator="equal">
      <formula>0.02</formula>
    </cfRule>
    <cfRule type="cellIs" dxfId="392" priority="417" operator="greaterThanOrEqual">
      <formula>0.03</formula>
    </cfRule>
  </conditionalFormatting>
  <conditionalFormatting sqref="X56">
    <cfRule type="cellIs" dxfId="391" priority="412" operator="lessThanOrEqual">
      <formula>0.01</formula>
    </cfRule>
    <cfRule type="cellIs" dxfId="390" priority="413" operator="equal">
      <formula>0.02</formula>
    </cfRule>
    <cfRule type="cellIs" dxfId="389" priority="414" operator="greaterThanOrEqual">
      <formula>0.03</formula>
    </cfRule>
  </conditionalFormatting>
  <conditionalFormatting sqref="X57">
    <cfRule type="cellIs" dxfId="388" priority="409" operator="lessThan">
      <formula>0.12</formula>
    </cfRule>
    <cfRule type="cellIs" dxfId="387" priority="410" operator="between">
      <formula>0.12</formula>
      <formula>0.19</formula>
    </cfRule>
    <cfRule type="cellIs" dxfId="386" priority="411" operator="greaterThanOrEqual">
      <formula>0.2</formula>
    </cfRule>
  </conditionalFormatting>
  <conditionalFormatting sqref="X58">
    <cfRule type="cellIs" dxfId="385" priority="406" operator="lessThan">
      <formula>0.4</formula>
    </cfRule>
    <cfRule type="cellIs" dxfId="384" priority="407" operator="between">
      <formula>0.4</formula>
      <formula>0.8</formula>
    </cfRule>
    <cfRule type="cellIs" dxfId="383" priority="408" operator="greaterThanOrEqual">
      <formula>0.8</formula>
    </cfRule>
  </conditionalFormatting>
  <conditionalFormatting sqref="L59:W59">
    <cfRule type="cellIs" dxfId="382" priority="403" operator="lessThanOrEqual">
      <formula>0.39</formula>
    </cfRule>
    <cfRule type="cellIs" dxfId="381" priority="404" operator="between">
      <formula>0.59</formula>
      <formula>0.4</formula>
    </cfRule>
    <cfRule type="cellIs" dxfId="380" priority="405" operator="greaterThanOrEqual">
      <formula>0.6</formula>
    </cfRule>
  </conditionalFormatting>
  <conditionalFormatting sqref="X59">
    <cfRule type="cellIs" dxfId="379" priority="400" operator="lessThanOrEqual">
      <formula>0.39</formula>
    </cfRule>
    <cfRule type="cellIs" dxfId="378" priority="401" operator="between">
      <formula>0.59</formula>
      <formula>0.4</formula>
    </cfRule>
    <cfRule type="cellIs" dxfId="377" priority="402" operator="greaterThanOrEqual">
      <formula>0.6</formula>
    </cfRule>
  </conditionalFormatting>
  <conditionalFormatting sqref="O60 L60 R60 U60">
    <cfRule type="cellIs" dxfId="376" priority="397" operator="greaterThanOrEqual">
      <formula>0.31</formula>
    </cfRule>
    <cfRule type="cellIs" dxfId="375" priority="398" operator="between">
      <formula>0.26</formula>
      <formula>0.3</formula>
    </cfRule>
    <cfRule type="cellIs" dxfId="374" priority="399" operator="lessThanOrEqual">
      <formula>0.25</formula>
    </cfRule>
  </conditionalFormatting>
  <conditionalFormatting sqref="X60">
    <cfRule type="cellIs" dxfId="373" priority="394" operator="greaterThanOrEqual">
      <formula>0.31</formula>
    </cfRule>
    <cfRule type="cellIs" dxfId="372" priority="395" operator="between">
      <formula>0.26</formula>
      <formula>0.3</formula>
    </cfRule>
    <cfRule type="cellIs" dxfId="371" priority="396" operator="lessThanOrEqual">
      <formula>0.25</formula>
    </cfRule>
  </conditionalFormatting>
  <conditionalFormatting sqref="O61 L61 R61 U61">
    <cfRule type="cellIs" dxfId="370" priority="391" operator="greaterThanOrEqual">
      <formula>3%</formula>
    </cfRule>
    <cfRule type="cellIs" dxfId="369" priority="392" operator="between">
      <formula>2%</formula>
      <formula>3%</formula>
    </cfRule>
    <cfRule type="cellIs" dxfId="368" priority="393" operator="lessThanOrEqual">
      <formula>2%</formula>
    </cfRule>
  </conditionalFormatting>
  <conditionalFormatting sqref="X61">
    <cfRule type="cellIs" dxfId="367" priority="388" operator="lessThan">
      <formula>0.01</formula>
    </cfRule>
    <cfRule type="cellIs" dxfId="366" priority="389" operator="between">
      <formula>0.014</formula>
      <formula>0.01</formula>
    </cfRule>
    <cfRule type="cellIs" dxfId="365" priority="390" operator="greaterThanOrEqual">
      <formula>0.015</formula>
    </cfRule>
  </conditionalFormatting>
  <conditionalFormatting sqref="L62:L63 R62">
    <cfRule type="cellIs" dxfId="364" priority="386" operator="lessThanOrEqual">
      <formula>0.59</formula>
    </cfRule>
    <cfRule type="cellIs" dxfId="363" priority="387" operator="between">
      <formula>0.6</formula>
      <formula>0.79</formula>
    </cfRule>
  </conditionalFormatting>
  <conditionalFormatting sqref="S64:W64">
    <cfRule type="cellIs" dxfId="362" priority="383" operator="lessThanOrEqual">
      <formula>0.69</formula>
    </cfRule>
    <cfRule type="cellIs" dxfId="361" priority="384" operator="between">
      <formula>0.89</formula>
      <formula>0.7</formula>
    </cfRule>
    <cfRule type="cellIs" dxfId="360" priority="385" operator="greaterThanOrEqual">
      <formula>0.9</formula>
    </cfRule>
  </conditionalFormatting>
  <conditionalFormatting sqref="X64:X65">
    <cfRule type="cellIs" dxfId="359" priority="380" operator="lessThanOrEqual">
      <formula>0.3</formula>
    </cfRule>
    <cfRule type="cellIs" dxfId="358" priority="381" operator="between">
      <formula>0.49</formula>
      <formula>0.3</formula>
    </cfRule>
    <cfRule type="cellIs" dxfId="357" priority="382" operator="greaterThanOrEqual">
      <formula>0.5</formula>
    </cfRule>
  </conditionalFormatting>
  <conditionalFormatting sqref="L69 O69 R69 U69">
    <cfRule type="cellIs" dxfId="356" priority="377" operator="greaterThan">
      <formula>0.6</formula>
    </cfRule>
    <cfRule type="cellIs" dxfId="355" priority="378" operator="between">
      <formula>0.51</formula>
      <formula>0.6</formula>
    </cfRule>
    <cfRule type="cellIs" dxfId="354" priority="379" operator="lessThanOrEqual">
      <formula>0.5</formula>
    </cfRule>
  </conditionalFormatting>
  <conditionalFormatting sqref="X69">
    <cfRule type="cellIs" dxfId="353" priority="374" operator="greaterThan">
      <formula>0.6</formula>
    </cfRule>
    <cfRule type="cellIs" dxfId="352" priority="375" operator="between">
      <formula>0.51</formula>
      <formula>0.6</formula>
    </cfRule>
    <cfRule type="cellIs" dxfId="351" priority="376" operator="lessThanOrEqual">
      <formula>0.5</formula>
    </cfRule>
  </conditionalFormatting>
  <conditionalFormatting sqref="L70 O70 R70 U70">
    <cfRule type="cellIs" dxfId="350" priority="371" operator="lessThan">
      <formula>0.7</formula>
    </cfRule>
    <cfRule type="cellIs" dxfId="349" priority="372" operator="between">
      <formula>0.7</formula>
      <formula>0.79</formula>
    </cfRule>
    <cfRule type="cellIs" dxfId="348" priority="373" operator="greaterThanOrEqual">
      <formula>0.8</formula>
    </cfRule>
  </conditionalFormatting>
  <conditionalFormatting sqref="X70">
    <cfRule type="cellIs" dxfId="347" priority="368" operator="lessThan">
      <formula>0.7</formula>
    </cfRule>
    <cfRule type="cellIs" dxfId="346" priority="369" operator="between">
      <formula>0.7</formula>
      <formula>0.79</formula>
    </cfRule>
    <cfRule type="cellIs" dxfId="345" priority="370" operator="greaterThanOrEqual">
      <formula>0.8</formula>
    </cfRule>
  </conditionalFormatting>
  <conditionalFormatting sqref="L71:W72">
    <cfRule type="cellIs" dxfId="344" priority="365" operator="greaterThanOrEqual">
      <formula>6</formula>
    </cfRule>
    <cfRule type="cellIs" dxfId="343" priority="366" operator="between">
      <formula>3</formula>
      <formula>6</formula>
    </cfRule>
    <cfRule type="cellIs" dxfId="342" priority="367" operator="greaterThanOrEqual">
      <formula>3</formula>
    </cfRule>
  </conditionalFormatting>
  <conditionalFormatting sqref="X71:X72">
    <cfRule type="cellIs" dxfId="341" priority="362" operator="greaterThanOrEqual">
      <formula>6</formula>
    </cfRule>
    <cfRule type="cellIs" dxfId="340" priority="363" operator="greaterThanOrEqual">
      <formula>4</formula>
    </cfRule>
    <cfRule type="cellIs" dxfId="339" priority="364" operator="greaterThanOrEqual">
      <formula>3</formula>
    </cfRule>
  </conditionalFormatting>
  <conditionalFormatting sqref="X78:X79">
    <cfRule type="cellIs" dxfId="338" priority="359" operator="greaterThan">
      <formula>0.1</formula>
    </cfRule>
    <cfRule type="cellIs" dxfId="337" priority="360" operator="between">
      <formula>0.05</formula>
      <formula>0.1</formula>
    </cfRule>
    <cfRule type="cellIs" dxfId="336" priority="361" operator="lessThan">
      <formula>0.04</formula>
    </cfRule>
  </conditionalFormatting>
  <conditionalFormatting sqref="X80:X81">
    <cfRule type="cellIs" dxfId="335" priority="356" operator="lessThan">
      <formula>0.49</formula>
    </cfRule>
    <cfRule type="cellIs" dxfId="334" priority="357" operator="between">
      <formula>0.99</formula>
      <formula>0.5</formula>
    </cfRule>
    <cfRule type="cellIs" dxfId="333" priority="358" operator="greaterThanOrEqual">
      <formula>1</formula>
    </cfRule>
  </conditionalFormatting>
  <conditionalFormatting sqref="L81 L80:T80">
    <cfRule type="cellIs" dxfId="332" priority="349" operator="lessThan">
      <formula>0.49</formula>
    </cfRule>
    <cfRule type="cellIs" dxfId="331" priority="350" operator="between">
      <formula>0.99</formula>
      <formula>0.5</formula>
    </cfRule>
    <cfRule type="cellIs" dxfId="330" priority="351" operator="greaterThanOrEqual">
      <formula>1</formula>
    </cfRule>
  </conditionalFormatting>
  <conditionalFormatting sqref="L40:Q40 L39:O39 L41:W41">
    <cfRule type="cellIs" dxfId="329" priority="346" operator="lessThan">
      <formula>0.6</formula>
    </cfRule>
    <cfRule type="cellIs" dxfId="328" priority="347" operator="between">
      <formula>0.61</formula>
      <formula>0.85</formula>
    </cfRule>
    <cfRule type="cellIs" dxfId="327" priority="348" operator="greaterThan">
      <formula>0.85</formula>
    </cfRule>
  </conditionalFormatting>
  <conditionalFormatting sqref="X17">
    <cfRule type="cellIs" dxfId="326" priority="342" operator="lessThanOrEqual">
      <formula>0.59</formula>
    </cfRule>
    <cfRule type="cellIs" dxfId="325" priority="343" operator="between">
      <formula>0.79</formula>
      <formula>0.6</formula>
    </cfRule>
    <cfRule type="cellIs" dxfId="324" priority="344" operator="greaterThanOrEqual">
      <formula>0.8</formula>
    </cfRule>
  </conditionalFormatting>
  <conditionalFormatting sqref="S39:T40">
    <cfRule type="cellIs" dxfId="323" priority="339" operator="lessThanOrEqual">
      <formula>0.69</formula>
    </cfRule>
    <cfRule type="cellIs" dxfId="322" priority="340" operator="between">
      <formula>0.89</formula>
      <formula>0.7</formula>
    </cfRule>
    <cfRule type="cellIs" dxfId="321" priority="341" operator="greaterThanOrEqual">
      <formula>0.9</formula>
    </cfRule>
  </conditionalFormatting>
  <conditionalFormatting sqref="S77:W77">
    <cfRule type="cellIs" dxfId="320" priority="338" operator="greaterThanOrEqual">
      <formula>0.1</formula>
    </cfRule>
  </conditionalFormatting>
  <conditionalFormatting sqref="R35:W35">
    <cfRule type="cellIs" dxfId="319" priority="335" operator="greaterThanOrEqual">
      <formula>0.016</formula>
    </cfRule>
    <cfRule type="cellIs" dxfId="318" priority="336" operator="lessThanOrEqual">
      <formula>0.009</formula>
    </cfRule>
    <cfRule type="cellIs" dxfId="317" priority="337" operator="between">
      <formula>0.01</formula>
      <formula>0.015</formula>
    </cfRule>
  </conditionalFormatting>
  <conditionalFormatting sqref="W33">
    <cfRule type="cellIs" dxfId="316" priority="332" operator="greaterThanOrEqual">
      <formula>0.014</formula>
    </cfRule>
    <cfRule type="cellIs" dxfId="315" priority="333" operator="between">
      <formula>0.008</formula>
      <formula>0.013</formula>
    </cfRule>
    <cfRule type="cellIs" dxfId="314" priority="334" operator="lessThanOrEqual">
      <formula>0.007</formula>
    </cfRule>
  </conditionalFormatting>
  <conditionalFormatting sqref="X35">
    <cfRule type="cellIs" dxfId="313" priority="326" operator="greaterThanOrEqual">
      <formula>"1.6%"</formula>
    </cfRule>
    <cfRule type="cellIs" dxfId="312" priority="327" operator="between">
      <formula>0.01</formula>
      <formula>"1.5%"</formula>
    </cfRule>
    <cfRule type="cellIs" dxfId="311" priority="328" operator="lessThanOrEqual">
      <formula>"0.9%"</formula>
    </cfRule>
  </conditionalFormatting>
  <conditionalFormatting sqref="X12">
    <cfRule type="cellIs" dxfId="310" priority="323" operator="lessThan">
      <formula>10</formula>
    </cfRule>
    <cfRule type="cellIs" dxfId="309" priority="324" operator="between">
      <formula>10</formula>
      <formula>12</formula>
    </cfRule>
    <cfRule type="cellIs" dxfId="308" priority="325" operator="greaterThan">
      <formula>12</formula>
    </cfRule>
  </conditionalFormatting>
  <conditionalFormatting sqref="L14:W14">
    <cfRule type="cellIs" dxfId="307" priority="322" operator="greaterThan">
      <formula>10</formula>
    </cfRule>
  </conditionalFormatting>
  <conditionalFormatting sqref="L15:W15">
    <cfRule type="cellIs" dxfId="306" priority="321" operator="greaterThan">
      <formula>90</formula>
    </cfRule>
  </conditionalFormatting>
  <conditionalFormatting sqref="X15">
    <cfRule type="cellIs" dxfId="305" priority="67" operator="lessThan">
      <formula>80</formula>
    </cfRule>
    <cfRule type="cellIs" dxfId="304" priority="68" operator="between">
      <formula>80</formula>
      <formula>90</formula>
    </cfRule>
    <cfRule type="cellIs" dxfId="303" priority="320" operator="greaterThan">
      <formula>0.9</formula>
    </cfRule>
  </conditionalFormatting>
  <conditionalFormatting sqref="L13:W13">
    <cfRule type="cellIs" dxfId="302" priority="319" operator="lessThan">
      <formula>10</formula>
    </cfRule>
  </conditionalFormatting>
  <conditionalFormatting sqref="X13">
    <cfRule type="cellIs" dxfId="301" priority="318" operator="lessThan">
      <formula>10</formula>
    </cfRule>
  </conditionalFormatting>
  <conditionalFormatting sqref="P39:R39">
    <cfRule type="cellIs" dxfId="300" priority="315" operator="lessThanOrEqual">
      <formula>0.69</formula>
    </cfRule>
    <cfRule type="cellIs" dxfId="299" priority="316" operator="between">
      <formula>0.89</formula>
      <formula>0.7</formula>
    </cfRule>
    <cfRule type="cellIs" dxfId="298" priority="317" operator="greaterThanOrEqual">
      <formula>0.9</formula>
    </cfRule>
  </conditionalFormatting>
  <conditionalFormatting sqref="L39:O40">
    <cfRule type="cellIs" dxfId="297" priority="312" operator="lessThanOrEqual">
      <formula>0.69</formula>
    </cfRule>
    <cfRule type="cellIs" dxfId="296" priority="313" operator="between">
      <formula>0.89</formula>
      <formula>0.7</formula>
    </cfRule>
    <cfRule type="cellIs" dxfId="295" priority="314" operator="greaterThanOrEqual">
      <formula>0.9</formula>
    </cfRule>
  </conditionalFormatting>
  <conditionalFormatting sqref="L73">
    <cfRule type="cellIs" dxfId="294" priority="280" operator="equal">
      <formula>"&gt;=9.1%"</formula>
    </cfRule>
    <cfRule type="cellIs" dxfId="293" priority="308" operator="equal">
      <formula>0</formula>
    </cfRule>
    <cfRule type="cellIs" dxfId="292" priority="309" operator="greaterThanOrEqual">
      <formula>9.1%</formula>
    </cfRule>
    <cfRule type="cellIs" dxfId="291" priority="310" operator="between">
      <formula>7.9%</formula>
      <formula>9</formula>
    </cfRule>
    <cfRule type="cellIs" dxfId="290" priority="311" operator="lessThanOrEqual">
      <formula>7.8%</formula>
    </cfRule>
  </conditionalFormatting>
  <conditionalFormatting sqref="L77:O77">
    <cfRule type="cellIs" dxfId="289" priority="306" operator="between">
      <formula>0.05</formula>
      <formula>0.1</formula>
    </cfRule>
    <cfRule type="cellIs" dxfId="288" priority="307" operator="lessThan">
      <formula>0.04</formula>
    </cfRule>
  </conditionalFormatting>
  <conditionalFormatting sqref="S79:T79">
    <cfRule type="cellIs" dxfId="287" priority="303" operator="greaterThan">
      <formula>0.1</formula>
    </cfRule>
    <cfRule type="cellIs" dxfId="286" priority="304" operator="between">
      <formula>0.05</formula>
      <formula>0.1</formula>
    </cfRule>
    <cfRule type="cellIs" dxfId="285" priority="305" operator="lessThan">
      <formula>0.04</formula>
    </cfRule>
  </conditionalFormatting>
  <conditionalFormatting sqref="R34:W34">
    <cfRule type="cellIs" dxfId="284" priority="300" operator="lessThan">
      <formula>0.6</formula>
    </cfRule>
    <cfRule type="cellIs" dxfId="283" priority="301" operator="between">
      <formula>0.8</formula>
      <formula>0.6</formula>
    </cfRule>
    <cfRule type="cellIs" dxfId="282" priority="302" operator="greaterThan">
      <formula>0.8</formula>
    </cfRule>
  </conditionalFormatting>
  <conditionalFormatting sqref="V39:W39">
    <cfRule type="cellIs" dxfId="281" priority="297" operator="lessThanOrEqual">
      <formula>0.69</formula>
    </cfRule>
    <cfRule type="cellIs" dxfId="280" priority="298" operator="between">
      <formula>0.89</formula>
      <formula>0.7</formula>
    </cfRule>
    <cfRule type="cellIs" dxfId="279" priority="299" operator="greaterThanOrEqual">
      <formula>0.9</formula>
    </cfRule>
  </conditionalFormatting>
  <conditionalFormatting sqref="U39">
    <cfRule type="cellIs" dxfId="278" priority="294" operator="lessThanOrEqual">
      <formula>0.69</formula>
    </cfRule>
    <cfRule type="cellIs" dxfId="277" priority="295" operator="between">
      <formula>0.89</formula>
      <formula>0.7</formula>
    </cfRule>
    <cfRule type="cellIs" dxfId="276" priority="296" operator="greaterThanOrEqual">
      <formula>0.9</formula>
    </cfRule>
  </conditionalFormatting>
  <conditionalFormatting sqref="U40:W40">
    <cfRule type="cellIs" priority="291" operator="greaterThanOrEqual">
      <formula>0.9</formula>
    </cfRule>
    <cfRule type="cellIs" priority="292" operator="between">
      <formula>0.7</formula>
      <formula>0.89</formula>
    </cfRule>
    <cfRule type="cellIs" priority="293" operator="lessThanOrEqual">
      <formula>0.69</formula>
    </cfRule>
  </conditionalFormatting>
  <conditionalFormatting sqref="R40">
    <cfRule type="cellIs" priority="288" operator="greaterThanOrEqual">
      <formula>0.9</formula>
    </cfRule>
    <cfRule type="cellIs" priority="289" operator="between">
      <formula>0.7</formula>
      <formula>0.89</formula>
    </cfRule>
    <cfRule type="cellIs" priority="290" operator="lessThanOrEqual">
      <formula>0.69</formula>
    </cfRule>
  </conditionalFormatting>
  <conditionalFormatting sqref="L73:W73">
    <cfRule type="cellIs" dxfId="275" priority="281" operator="equal">
      <formula>"&lt;=9% y &gt;=7.9%"</formula>
    </cfRule>
    <cfRule type="cellIs" dxfId="274" priority="287" operator="lessThanOrEqual">
      <formula>"7.8%"</formula>
    </cfRule>
  </conditionalFormatting>
  <conditionalFormatting sqref="M73:W73">
    <cfRule type="cellIs" dxfId="273" priority="283" operator="equal">
      <formula>0</formula>
    </cfRule>
    <cfRule type="cellIs" dxfId="272" priority="284" operator="greaterThanOrEqual">
      <formula>"9.1%"</formula>
    </cfRule>
    <cfRule type="cellIs" dxfId="271" priority="285" operator="between">
      <formula>7.9%</formula>
      <formula>9</formula>
    </cfRule>
    <cfRule type="cellIs" dxfId="270" priority="286" operator="lessThanOrEqual">
      <formula>7.8%</formula>
    </cfRule>
  </conditionalFormatting>
  <conditionalFormatting sqref="M73:W73">
    <cfRule type="cellIs" dxfId="269" priority="282" operator="lessThanOrEqual">
      <formula>"7.8%"</formula>
    </cfRule>
  </conditionalFormatting>
  <conditionalFormatting sqref="V78:W78">
    <cfRule type="cellIs" dxfId="268" priority="277" operator="greaterThan">
      <formula>2%</formula>
    </cfRule>
    <cfRule type="cellIs" dxfId="267" priority="278" operator="between">
      <formula>0.01</formula>
      <formula>0.06</formula>
    </cfRule>
    <cfRule type="cellIs" dxfId="266" priority="279" operator="lessThan">
      <formula>1</formula>
    </cfRule>
  </conditionalFormatting>
  <conditionalFormatting sqref="V79:W79">
    <cfRule type="cellIs" dxfId="265" priority="274" operator="greaterThan">
      <formula>0.1</formula>
    </cfRule>
    <cfRule type="cellIs" dxfId="264" priority="275" operator="between">
      <formula>0.05</formula>
      <formula>0.1</formula>
    </cfRule>
    <cfRule type="cellIs" dxfId="263" priority="276" operator="lessThan">
      <formula>0.04</formula>
    </cfRule>
  </conditionalFormatting>
  <conditionalFormatting sqref="U80:W80">
    <cfRule type="cellIs" dxfId="262" priority="271" operator="lessThan">
      <formula>0.49</formula>
    </cfRule>
    <cfRule type="cellIs" dxfId="261" priority="272" operator="between">
      <formula>0.99</formula>
      <formula>0.5</formula>
    </cfRule>
    <cfRule type="cellIs" dxfId="260" priority="273" operator="greaterThanOrEqual">
      <formula>1</formula>
    </cfRule>
  </conditionalFormatting>
  <conditionalFormatting sqref="L36:W36">
    <cfRule type="cellIs" dxfId="259" priority="268" operator="lessThan">
      <formula>0.5</formula>
    </cfRule>
    <cfRule type="cellIs" dxfId="258" priority="269" operator="between">
      <formula>0.6</formula>
      <formula>0.5</formula>
    </cfRule>
    <cfRule type="cellIs" dxfId="257" priority="270" operator="greaterThan">
      <formula>0.6</formula>
    </cfRule>
  </conditionalFormatting>
  <conditionalFormatting sqref="U79">
    <cfRule type="cellIs" dxfId="256" priority="265" operator="greaterThan">
      <formula>0.1</formula>
    </cfRule>
    <cfRule type="cellIs" dxfId="255" priority="266" operator="between">
      <formula>0.05</formula>
      <formula>0.1</formula>
    </cfRule>
    <cfRule type="cellIs" dxfId="254" priority="267" operator="lessThan">
      <formula>0.04</formula>
    </cfRule>
  </conditionalFormatting>
  <conditionalFormatting sqref="L63">
    <cfRule type="cellIs" dxfId="253" priority="264" operator="greaterThanOrEqual">
      <formula>0.8</formula>
    </cfRule>
  </conditionalFormatting>
  <conditionalFormatting sqref="S53:T53">
    <cfRule type="cellIs" dxfId="252" priority="261" operator="lessThanOrEqual">
      <formula>0.59</formula>
    </cfRule>
    <cfRule type="cellIs" dxfId="251" priority="262" operator="between">
      <formula>0.74</formula>
      <formula>0.6</formula>
    </cfRule>
    <cfRule type="cellIs" dxfId="250" priority="263" operator="greaterThanOrEqual">
      <formula>0.75</formula>
    </cfRule>
  </conditionalFormatting>
  <conditionalFormatting sqref="L41:W41">
    <cfRule type="cellIs" dxfId="249" priority="258" operator="lessThanOrEqual">
      <formula>0.69</formula>
    </cfRule>
    <cfRule type="cellIs" dxfId="248" priority="259" operator="between">
      <formula>0.89</formula>
      <formula>0.7</formula>
    </cfRule>
    <cfRule type="cellIs" dxfId="247" priority="260" operator="greaterThanOrEqual">
      <formula>0.9</formula>
    </cfRule>
  </conditionalFormatting>
  <conditionalFormatting sqref="M39:O40">
    <cfRule type="cellIs" dxfId="246" priority="255" operator="lessThanOrEqual">
      <formula>0.69</formula>
    </cfRule>
    <cfRule type="cellIs" dxfId="245" priority="256" operator="between">
      <formula>0.89</formula>
      <formula>0.7</formula>
    </cfRule>
    <cfRule type="cellIs" dxfId="244" priority="257" operator="greaterThanOrEqual">
      <formula>0.9</formula>
    </cfRule>
  </conditionalFormatting>
  <conditionalFormatting sqref="L89">
    <cfRule type="cellIs" dxfId="243" priority="213" operator="lessThan">
      <formula>0.49</formula>
    </cfRule>
    <cfRule type="cellIs" dxfId="242" priority="214" operator="between">
      <formula>0.99</formula>
      <formula>0.5</formula>
    </cfRule>
    <cfRule type="cellIs" dxfId="241" priority="215" operator="greaterThanOrEqual">
      <formula>1</formula>
    </cfRule>
  </conditionalFormatting>
  <conditionalFormatting sqref="X89">
    <cfRule type="cellIs" dxfId="240" priority="210" operator="lessThan">
      <formula>0.49</formula>
    </cfRule>
    <cfRule type="cellIs" dxfId="239" priority="211" operator="between">
      <formula>0.99</formula>
      <formula>0.5</formula>
    </cfRule>
    <cfRule type="cellIs" dxfId="238" priority="212" operator="greaterThanOrEqual">
      <formula>1</formula>
    </cfRule>
  </conditionalFormatting>
  <conditionalFormatting sqref="L87">
    <cfRule type="cellIs" dxfId="237" priority="252" operator="lessThan">
      <formula>0.49</formula>
    </cfRule>
    <cfRule type="cellIs" dxfId="236" priority="253" operator="between">
      <formula>0.99</formula>
      <formula>0.5</formula>
    </cfRule>
    <cfRule type="cellIs" dxfId="235" priority="254" operator="greaterThanOrEqual">
      <formula>1</formula>
    </cfRule>
  </conditionalFormatting>
  <conditionalFormatting sqref="X82">
    <cfRule type="cellIs" dxfId="234" priority="249" operator="lessThan">
      <formula>0.49</formula>
    </cfRule>
    <cfRule type="cellIs" dxfId="233" priority="250" operator="between">
      <formula>0.99</formula>
      <formula>0.5</formula>
    </cfRule>
    <cfRule type="cellIs" dxfId="232" priority="251" operator="greaterThanOrEqual">
      <formula>1</formula>
    </cfRule>
  </conditionalFormatting>
  <conditionalFormatting sqref="R82 U82">
    <cfRule type="cellIs" dxfId="231" priority="246" operator="lessThan">
      <formula>0.49</formula>
    </cfRule>
    <cfRule type="cellIs" dxfId="230" priority="247" operator="between">
      <formula>0.99</formula>
      <formula>0.5</formula>
    </cfRule>
    <cfRule type="cellIs" dxfId="229" priority="248" operator="greaterThanOrEqual">
      <formula>1</formula>
    </cfRule>
  </conditionalFormatting>
  <conditionalFormatting sqref="X87">
    <cfRule type="cellIs" dxfId="228" priority="243" operator="lessThan">
      <formula>0.49</formula>
    </cfRule>
    <cfRule type="cellIs" dxfId="227" priority="244" operator="between">
      <formula>0.99</formula>
      <formula>0.5</formula>
    </cfRule>
    <cfRule type="cellIs" dxfId="226" priority="245" operator="greaterThanOrEqual">
      <formula>1</formula>
    </cfRule>
  </conditionalFormatting>
  <conditionalFormatting sqref="L88">
    <cfRule type="cellIs" dxfId="225" priority="240" operator="lessThan">
      <formula>0.49</formula>
    </cfRule>
    <cfRule type="cellIs" dxfId="224" priority="241" operator="between">
      <formula>0.99</formula>
      <formula>0.5</formula>
    </cfRule>
    <cfRule type="cellIs" dxfId="223" priority="242" operator="greaterThanOrEqual">
      <formula>1</formula>
    </cfRule>
  </conditionalFormatting>
  <conditionalFormatting sqref="X88">
    <cfRule type="cellIs" dxfId="222" priority="237" operator="lessThan">
      <formula>0.49</formula>
    </cfRule>
    <cfRule type="cellIs" dxfId="221" priority="238" operator="between">
      <formula>0.99</formula>
      <formula>0.5</formula>
    </cfRule>
    <cfRule type="cellIs" dxfId="220" priority="239" operator="greaterThanOrEqual">
      <formula>1</formula>
    </cfRule>
  </conditionalFormatting>
  <conditionalFormatting sqref="X83">
    <cfRule type="cellIs" dxfId="219" priority="234" operator="lessThanOrEqual">
      <formula>0.59</formula>
    </cfRule>
    <cfRule type="cellIs" dxfId="218" priority="235" operator="between">
      <formula>0.89</formula>
      <formula>0.7</formula>
    </cfRule>
    <cfRule type="cellIs" dxfId="217" priority="236" operator="greaterThanOrEqual">
      <formula>0.9</formula>
    </cfRule>
  </conditionalFormatting>
  <conditionalFormatting sqref="L82:Q83">
    <cfRule type="cellIs" priority="231" operator="greaterThanOrEqual">
      <formula>0.9</formula>
    </cfRule>
    <cfRule type="cellIs" priority="232" operator="between">
      <formula>0.7</formula>
      <formula>0.89</formula>
    </cfRule>
    <cfRule type="cellIs" priority="233" operator="lessThanOrEqual">
      <formula>0.69</formula>
    </cfRule>
  </conditionalFormatting>
  <conditionalFormatting sqref="U83:W83">
    <cfRule type="cellIs" priority="228" operator="greaterThanOrEqual">
      <formula>0.9</formula>
    </cfRule>
    <cfRule type="cellIs" priority="229" operator="between">
      <formula>0.7</formula>
      <formula>0.89</formula>
    </cfRule>
    <cfRule type="cellIs" priority="230" operator="lessThanOrEqual">
      <formula>0.69</formula>
    </cfRule>
  </conditionalFormatting>
  <conditionalFormatting sqref="R83:T83">
    <cfRule type="cellIs" priority="225" operator="greaterThanOrEqual">
      <formula>0.9</formula>
    </cfRule>
    <cfRule type="cellIs" priority="226" operator="between">
      <formula>0.7</formula>
      <formula>0.89</formula>
    </cfRule>
    <cfRule type="cellIs" priority="227" operator="lessThanOrEqual">
      <formula>0.69</formula>
    </cfRule>
  </conditionalFormatting>
  <conditionalFormatting sqref="X84:X85">
    <cfRule type="cellIs" dxfId="216" priority="222" operator="lessThan">
      <formula>0.49</formula>
    </cfRule>
    <cfRule type="cellIs" dxfId="215" priority="223" operator="between">
      <formula>0.99</formula>
      <formula>0.5</formula>
    </cfRule>
    <cfRule type="cellIs" dxfId="214" priority="224" operator="greaterThanOrEqual">
      <formula>1</formula>
    </cfRule>
  </conditionalFormatting>
  <conditionalFormatting sqref="L84:T85">
    <cfRule type="cellIs" dxfId="213" priority="219" operator="lessThan">
      <formula>0.49</formula>
    </cfRule>
    <cfRule type="cellIs" dxfId="212" priority="220" operator="between">
      <formula>0.99</formula>
      <formula>0.5</formula>
    </cfRule>
    <cfRule type="cellIs" dxfId="211" priority="221" operator="greaterThanOrEqual">
      <formula>1</formula>
    </cfRule>
  </conditionalFormatting>
  <conditionalFormatting sqref="U84:W85">
    <cfRule type="cellIs" dxfId="210" priority="216" operator="lessThan">
      <formula>0.49</formula>
    </cfRule>
    <cfRule type="cellIs" dxfId="209" priority="217" operator="between">
      <formula>0.99</formula>
      <formula>0.5</formula>
    </cfRule>
    <cfRule type="cellIs" dxfId="208" priority="218" operator="greaterThanOrEqual">
      <formula>1</formula>
    </cfRule>
  </conditionalFormatting>
  <conditionalFormatting sqref="L35:Q35">
    <cfRule type="cellIs" dxfId="207" priority="207" operator="greaterThanOrEqual">
      <formula>0.016</formula>
    </cfRule>
    <cfRule type="cellIs" dxfId="206" priority="208" operator="lessThanOrEqual">
      <formula>0.009</formula>
    </cfRule>
    <cfRule type="cellIs" dxfId="205" priority="209" operator="between">
      <formula>0.01</formula>
      <formula>0.015</formula>
    </cfRule>
  </conditionalFormatting>
  <conditionalFormatting sqref="L34:Q34">
    <cfRule type="cellIs" dxfId="204" priority="204" operator="lessThan">
      <formula>0.59</formula>
    </cfRule>
    <cfRule type="cellIs" dxfId="203" priority="205" operator="between">
      <formula>0.79</formula>
      <formula>0.6</formula>
    </cfRule>
    <cfRule type="cellIs" dxfId="202" priority="206" operator="greaterThan">
      <formula>0.8</formula>
    </cfRule>
  </conditionalFormatting>
  <conditionalFormatting sqref="L54:R54">
    <cfRule type="cellIs" dxfId="201" priority="201" operator="lessThan">
      <formula>0.04</formula>
    </cfRule>
    <cfRule type="cellIs" dxfId="200" priority="202" operator="between">
      <formula>0.05</formula>
      <formula>0.07</formula>
    </cfRule>
    <cfRule type="cellIs" dxfId="199" priority="203" operator="greaterThanOrEqual">
      <formula>8%</formula>
    </cfRule>
  </conditionalFormatting>
  <conditionalFormatting sqref="R53">
    <cfRule type="cellIs" dxfId="198" priority="198" operator="lessThanOrEqual">
      <formula>0.59</formula>
    </cfRule>
    <cfRule type="cellIs" dxfId="197" priority="199" operator="between">
      <formula>0.74</formula>
      <formula>0.6</formula>
    </cfRule>
    <cfRule type="cellIs" dxfId="196" priority="200" operator="greaterThanOrEqual">
      <formula>0.75</formula>
    </cfRule>
  </conditionalFormatting>
  <conditionalFormatting sqref="L53:Q53">
    <cfRule type="cellIs" dxfId="195" priority="195" operator="lessThanOrEqual">
      <formula>0.59</formula>
    </cfRule>
    <cfRule type="cellIs" dxfId="194" priority="196" operator="between">
      <formula>0.74</formula>
      <formula>0.6</formula>
    </cfRule>
    <cfRule type="cellIs" dxfId="193" priority="197" operator="greaterThanOrEqual">
      <formula>0.75</formula>
    </cfRule>
  </conditionalFormatting>
  <conditionalFormatting sqref="L55:R55">
    <cfRule type="cellIs" dxfId="192" priority="194" stopIfTrue="1" operator="lessThanOrEqual">
      <formula>0.03</formula>
    </cfRule>
  </conditionalFormatting>
  <conditionalFormatting sqref="L57:S57">
    <cfRule type="cellIs" dxfId="191" priority="191" operator="greaterThan">
      <formula>80</formula>
    </cfRule>
    <cfRule type="cellIs" dxfId="190" priority="192" operator="between">
      <formula>61</formula>
      <formula>79</formula>
    </cfRule>
    <cfRule type="cellIs" dxfId="189" priority="193" operator="lessThanOrEqual">
      <formula>60</formula>
    </cfRule>
  </conditionalFormatting>
  <conditionalFormatting sqref="L64:R64 L65:L68">
    <cfRule type="cellIs" dxfId="188" priority="188" operator="lessThanOrEqual">
      <formula>0.59</formula>
    </cfRule>
    <cfRule type="cellIs" dxfId="187" priority="189" operator="between">
      <formula>0.79</formula>
      <formula>0.6</formula>
    </cfRule>
    <cfRule type="cellIs" dxfId="186" priority="190" operator="greaterThanOrEqual">
      <formula>0.8</formula>
    </cfRule>
  </conditionalFormatting>
  <conditionalFormatting sqref="L62:W62">
    <cfRule type="cellIs" dxfId="185" priority="187" operator="greaterThanOrEqual">
      <formula>0.15</formula>
    </cfRule>
  </conditionalFormatting>
  <conditionalFormatting sqref="L55:W55">
    <cfRule type="cellIs" dxfId="184" priority="186" operator="greaterThanOrEqual">
      <formula>0.05</formula>
    </cfRule>
  </conditionalFormatting>
  <conditionalFormatting sqref="S55">
    <cfRule type="cellIs" dxfId="183" priority="184" operator="lessThanOrEqual">
      <formula>0.03</formula>
    </cfRule>
    <cfRule type="cellIs" dxfId="182" priority="185" operator="equal">
      <formula>0.04</formula>
    </cfRule>
  </conditionalFormatting>
  <conditionalFormatting sqref="L25:S25">
    <cfRule type="cellIs" dxfId="181" priority="182" operator="lessThanOrEqual">
      <formula>0.7</formula>
    </cfRule>
    <cfRule type="cellIs" dxfId="180" priority="183" operator="greaterThanOrEqual">
      <formula>0.8</formula>
    </cfRule>
  </conditionalFormatting>
  <conditionalFormatting sqref="S32:T32">
    <cfRule type="cellIs" dxfId="179" priority="179" operator="greaterThanOrEqual">
      <formula>30</formula>
    </cfRule>
    <cfRule type="cellIs" dxfId="178" priority="180" operator="between">
      <formula>15</formula>
      <formula>30</formula>
    </cfRule>
    <cfRule type="cellIs" dxfId="177" priority="181" operator="lessThanOrEqual">
      <formula>15</formula>
    </cfRule>
  </conditionalFormatting>
  <conditionalFormatting sqref="L32:R32">
    <cfRule type="cellIs" dxfId="176" priority="176" operator="greaterThanOrEqual">
      <formula>30</formula>
    </cfRule>
    <cfRule type="cellIs" dxfId="175" priority="177" operator="between">
      <formula>15</formula>
      <formula>30</formula>
    </cfRule>
    <cfRule type="cellIs" dxfId="174" priority="178" operator="lessThanOrEqual">
      <formula>15</formula>
    </cfRule>
  </conditionalFormatting>
  <conditionalFormatting sqref="X43">
    <cfRule type="cellIs" dxfId="173" priority="173" operator="lessThan">
      <formula>0.6</formula>
    </cfRule>
    <cfRule type="cellIs" dxfId="172" priority="174" operator="between">
      <formula>0.61</formula>
      <formula>0.85</formula>
    </cfRule>
    <cfRule type="cellIs" dxfId="171" priority="175" operator="greaterThan">
      <formula>0.85</formula>
    </cfRule>
  </conditionalFormatting>
  <conditionalFormatting sqref="Z84 Z86:Z89 Z8:Z44 Z47:Z82">
    <cfRule type="containsBlanks" dxfId="170" priority="172">
      <formula>LEN(TRIM(Z8))=0</formula>
    </cfRule>
  </conditionalFormatting>
  <conditionalFormatting sqref="L45 R45 O45 U45">
    <cfRule type="cellIs" dxfId="169" priority="169" operator="lessThan">
      <formula>0.8</formula>
    </cfRule>
    <cfRule type="cellIs" dxfId="168" priority="170" operator="between">
      <formula>0.8</formula>
      <formula>0.89</formula>
    </cfRule>
    <cfRule type="cellIs" dxfId="167" priority="171" operator="between">
      <formula>0.9</formula>
      <formula>1</formula>
    </cfRule>
  </conditionalFormatting>
  <conditionalFormatting sqref="X44">
    <cfRule type="cellIs" dxfId="166" priority="477" operator="lessThan">
      <formula>0.8</formula>
    </cfRule>
  </conditionalFormatting>
  <conditionalFormatting sqref="Z45">
    <cfRule type="containsBlanks" dxfId="165" priority="168">
      <formula>LEN(TRIM(Z45))=0</formula>
    </cfRule>
  </conditionalFormatting>
  <conditionalFormatting sqref="Z46">
    <cfRule type="containsBlanks" dxfId="164" priority="167">
      <formula>LEN(TRIM(Z46))=0</formula>
    </cfRule>
  </conditionalFormatting>
  <conditionalFormatting sqref="X45">
    <cfRule type="cellIs" dxfId="163" priority="164" operator="lessThan">
      <formula>0.8</formula>
    </cfRule>
    <cfRule type="cellIs" dxfId="162" priority="165" operator="between">
      <formula>0.8</formula>
      <formula>0.89</formula>
    </cfRule>
    <cfRule type="cellIs" dxfId="161" priority="166" operator="between">
      <formula>0.9</formula>
      <formula>1</formula>
    </cfRule>
  </conditionalFormatting>
  <conditionalFormatting sqref="L46:L49">
    <cfRule type="cellIs" dxfId="160" priority="161" operator="lessThan">
      <formula>0.59</formula>
    </cfRule>
    <cfRule type="cellIs" dxfId="159" priority="162" operator="between">
      <formula>0.6</formula>
      <formula>0.79</formula>
    </cfRule>
    <cfRule type="cellIs" dxfId="158" priority="163" operator="between">
      <formula>0.8</formula>
      <formula>1</formula>
    </cfRule>
  </conditionalFormatting>
  <conditionalFormatting sqref="X46">
    <cfRule type="cellIs" dxfId="157" priority="158" operator="lessThan">
      <formula>0.8</formula>
    </cfRule>
    <cfRule type="cellIs" dxfId="156" priority="159" operator="between">
      <formula>0.8</formula>
      <formula>0.89</formula>
    </cfRule>
    <cfRule type="cellIs" dxfId="155" priority="160" operator="between">
      <formula>0.9</formula>
      <formula>1</formula>
    </cfRule>
  </conditionalFormatting>
  <conditionalFormatting sqref="U32">
    <cfRule type="cellIs" dxfId="154" priority="155" operator="greaterThanOrEqual">
      <formula>30</formula>
    </cfRule>
    <cfRule type="cellIs" dxfId="153" priority="156" operator="between">
      <formula>15</formula>
      <formula>30</formula>
    </cfRule>
    <cfRule type="cellIs" dxfId="152" priority="157" operator="lessThanOrEqual">
      <formula>15</formula>
    </cfRule>
  </conditionalFormatting>
  <conditionalFormatting sqref="V32:W32">
    <cfRule type="cellIs" dxfId="151" priority="152" operator="greaterThanOrEqual">
      <formula>30</formula>
    </cfRule>
    <cfRule type="cellIs" dxfId="150" priority="153" operator="between">
      <formula>15</formula>
      <formula>30</formula>
    </cfRule>
    <cfRule type="cellIs" dxfId="149" priority="154" operator="lessThanOrEqual">
      <formula>15</formula>
    </cfRule>
  </conditionalFormatting>
  <conditionalFormatting sqref="Z83">
    <cfRule type="containsBlanks" dxfId="148" priority="151">
      <formula>LEN(TRIM(Z83))=0</formula>
    </cfRule>
  </conditionalFormatting>
  <conditionalFormatting sqref="Z85">
    <cfRule type="containsBlanks" dxfId="147" priority="150">
      <formula>LEN(TRIM(Z85))=0</formula>
    </cfRule>
  </conditionalFormatting>
  <conditionalFormatting sqref="L23:W23">
    <cfRule type="cellIs" dxfId="146" priority="50" operator="between">
      <formula>0.5</formula>
      <formula>0.69</formula>
    </cfRule>
    <cfRule type="cellIs" dxfId="145" priority="148" operator="lessThanOrEqual">
      <formula>0.49</formula>
    </cfRule>
    <cfRule type="cellIs" dxfId="144" priority="149" operator="greaterThanOrEqual">
      <formula>0.7</formula>
    </cfRule>
  </conditionalFormatting>
  <conditionalFormatting sqref="L25:W25">
    <cfRule type="cellIs" dxfId="143" priority="147" operator="between">
      <formula>0.71</formula>
      <formula>0.79</formula>
    </cfRule>
  </conditionalFormatting>
  <conditionalFormatting sqref="L86">
    <cfRule type="cellIs" dxfId="142" priority="135" operator="equal">
      <formula>"&gt;=9.1%"</formula>
    </cfRule>
    <cfRule type="cellIs" dxfId="141" priority="143" operator="equal">
      <formula>0</formula>
    </cfRule>
    <cfRule type="cellIs" dxfId="140" priority="144" operator="greaterThanOrEqual">
      <formula>9.1%</formula>
    </cfRule>
    <cfRule type="cellIs" dxfId="139" priority="145" operator="between">
      <formula>7.9%</formula>
      <formula>9</formula>
    </cfRule>
    <cfRule type="cellIs" dxfId="138" priority="146" operator="lessThanOrEqual">
      <formula>7.8%</formula>
    </cfRule>
  </conditionalFormatting>
  <conditionalFormatting sqref="L86:W86">
    <cfRule type="cellIs" dxfId="137" priority="136" operator="equal">
      <formula>"&lt;=9% y &gt;=7.9%"</formula>
    </cfRule>
    <cfRule type="cellIs" dxfId="136" priority="142" operator="lessThanOrEqual">
      <formula>"7.8%"</formula>
    </cfRule>
  </conditionalFormatting>
  <conditionalFormatting sqref="M86:W86">
    <cfRule type="cellIs" dxfId="135" priority="138" operator="equal">
      <formula>0</formula>
    </cfRule>
    <cfRule type="cellIs" dxfId="134" priority="139" operator="greaterThanOrEqual">
      <formula>"9.1%"</formula>
    </cfRule>
    <cfRule type="cellIs" dxfId="133" priority="140" operator="between">
      <formula>7.9%</formula>
      <formula>9</formula>
    </cfRule>
    <cfRule type="cellIs" dxfId="132" priority="141" operator="lessThanOrEqual">
      <formula>7.8%</formula>
    </cfRule>
  </conditionalFormatting>
  <conditionalFormatting sqref="M86:W86">
    <cfRule type="cellIs" dxfId="131" priority="137" operator="lessThanOrEqual">
      <formula>"7.8%"</formula>
    </cfRule>
  </conditionalFormatting>
  <conditionalFormatting sqref="T57:W57">
    <cfRule type="cellIs" dxfId="130" priority="132" operator="greaterThan">
      <formula>80</formula>
    </cfRule>
    <cfRule type="cellIs" dxfId="129" priority="133" operator="between">
      <formula>61</formula>
      <formula>79</formula>
    </cfRule>
    <cfRule type="cellIs" dxfId="128" priority="134" operator="lessThanOrEqual">
      <formula>60</formula>
    </cfRule>
  </conditionalFormatting>
  <conditionalFormatting sqref="L58:W58">
    <cfRule type="cellIs" dxfId="127" priority="129" operator="lessThan">
      <formula>0.4</formula>
    </cfRule>
    <cfRule type="cellIs" dxfId="126" priority="130" operator="between">
      <formula>0.41</formula>
      <formula>0.79</formula>
    </cfRule>
    <cfRule type="cellIs" dxfId="125" priority="131" operator="greaterThanOrEqual">
      <formula>0.8</formula>
    </cfRule>
  </conditionalFormatting>
  <conditionalFormatting sqref="L22:W22">
    <cfRule type="cellIs" dxfId="124" priority="126" operator="lessThanOrEqual">
      <formula>0.49</formula>
    </cfRule>
    <cfRule type="cellIs" dxfId="123" priority="127" operator="between">
      <formula>0.5</formula>
      <formula>0.59</formula>
    </cfRule>
    <cfRule type="cellIs" dxfId="122" priority="128" operator="greaterThanOrEqual">
      <formula>0.6</formula>
    </cfRule>
  </conditionalFormatting>
  <conditionalFormatting sqref="X68">
    <cfRule type="cellIs" dxfId="121" priority="123" operator="lessThanOrEqual">
      <formula>0.29</formula>
    </cfRule>
    <cfRule type="cellIs" dxfId="120" priority="124" operator="between">
      <formula>0.3</formula>
      <formula>0.59</formula>
    </cfRule>
    <cfRule type="cellIs" dxfId="119" priority="125" operator="greaterThanOrEqual">
      <formula>0.6</formula>
    </cfRule>
  </conditionalFormatting>
  <conditionalFormatting sqref="X67">
    <cfRule type="cellIs" dxfId="118" priority="120" operator="lessThanOrEqual">
      <formula>0.59</formula>
    </cfRule>
    <cfRule type="cellIs" dxfId="117" priority="121" operator="between">
      <formula>0.6</formula>
      <formula>0.79</formula>
    </cfRule>
    <cfRule type="cellIs" dxfId="116" priority="122" operator="greaterThanOrEqual">
      <formula>0.8</formula>
    </cfRule>
  </conditionalFormatting>
  <conditionalFormatting sqref="X63">
    <cfRule type="cellIs" dxfId="115" priority="117" operator="lessThanOrEqual">
      <formula>0.59</formula>
    </cfRule>
    <cfRule type="cellIs" dxfId="114" priority="118" operator="between">
      <formula>0.6</formula>
      <formula>0.79</formula>
    </cfRule>
    <cfRule type="cellIs" dxfId="113" priority="119" operator="greaterThanOrEqual">
      <formula>0.8</formula>
    </cfRule>
  </conditionalFormatting>
  <conditionalFormatting sqref="L76:W76">
    <cfRule type="cellIs" dxfId="112" priority="114" operator="greaterThanOrEqual">
      <formula>0.03</formula>
    </cfRule>
    <cfRule type="cellIs" dxfId="111" priority="115" operator="between">
      <formula>0.019</formula>
      <formula>0.029</formula>
    </cfRule>
    <cfRule type="cellIs" dxfId="110" priority="116" operator="lessThanOrEqual">
      <formula>0.02</formula>
    </cfRule>
  </conditionalFormatting>
  <conditionalFormatting sqref="L75:W75">
    <cfRule type="cellIs" dxfId="109" priority="111" operator="greaterThanOrEqual">
      <formula>0.25</formula>
    </cfRule>
    <cfRule type="cellIs" dxfId="108" priority="112" operator="between">
      <formula>0.201</formula>
      <formula>0.249</formula>
    </cfRule>
    <cfRule type="cellIs" dxfId="107" priority="113" operator="lessThanOrEqual">
      <formula>0.2</formula>
    </cfRule>
  </conditionalFormatting>
  <conditionalFormatting sqref="X62">
    <cfRule type="cellIs" dxfId="106" priority="108" operator="lessThan">
      <formula>0.01</formula>
    </cfRule>
    <cfRule type="cellIs" dxfId="105" priority="109" operator="between">
      <formula>0.014</formula>
      <formula>0.01</formula>
    </cfRule>
    <cfRule type="cellIs" dxfId="104" priority="110" operator="greaterThanOrEqual">
      <formula>0.015</formula>
    </cfRule>
  </conditionalFormatting>
  <conditionalFormatting sqref="L44">
    <cfRule type="cellIs" dxfId="103" priority="105" operator="lessThanOrEqual">
      <formula>0.59</formula>
    </cfRule>
    <cfRule type="cellIs" dxfId="102" priority="106" operator="between">
      <formula>0.7</formula>
      <formula>0.6</formula>
    </cfRule>
    <cfRule type="cellIs" dxfId="101" priority="107" operator="greaterThanOrEqual">
      <formula>0.71</formula>
    </cfRule>
  </conditionalFormatting>
  <conditionalFormatting sqref="O49">
    <cfRule type="cellIs" dxfId="100" priority="102" operator="lessThan">
      <formula>0.59</formula>
    </cfRule>
    <cfRule type="cellIs" dxfId="99" priority="103" operator="between">
      <formula>0.6</formula>
      <formula>0.79</formula>
    </cfRule>
    <cfRule type="cellIs" dxfId="98" priority="104" operator="between">
      <formula>0.8</formula>
      <formula>1</formula>
    </cfRule>
  </conditionalFormatting>
  <conditionalFormatting sqref="R49">
    <cfRule type="cellIs" dxfId="97" priority="99" operator="lessThan">
      <formula>0.59</formula>
    </cfRule>
    <cfRule type="cellIs" dxfId="96" priority="100" operator="between">
      <formula>0.6</formula>
      <formula>0.79</formula>
    </cfRule>
    <cfRule type="cellIs" dxfId="95" priority="101" operator="between">
      <formula>0.8</formula>
      <formula>1</formula>
    </cfRule>
  </conditionalFormatting>
  <conditionalFormatting sqref="U49">
    <cfRule type="cellIs" dxfId="94" priority="96" operator="lessThan">
      <formula>0.59</formula>
    </cfRule>
    <cfRule type="cellIs" dxfId="93" priority="97" operator="between">
      <formula>0.6</formula>
      <formula>0.79</formula>
    </cfRule>
    <cfRule type="cellIs" dxfId="92" priority="98" operator="between">
      <formula>0.8</formula>
      <formula>1</formula>
    </cfRule>
  </conditionalFormatting>
  <conditionalFormatting sqref="L50">
    <cfRule type="cellIs" dxfId="91" priority="93" operator="lessThan">
      <formula>0.59</formula>
    </cfRule>
    <cfRule type="cellIs" dxfId="90" priority="94" operator="between">
      <formula>0.6</formula>
      <formula>0.79</formula>
    </cfRule>
    <cfRule type="cellIs" dxfId="89" priority="95" operator="between">
      <formula>0.8</formula>
      <formula>1</formula>
    </cfRule>
  </conditionalFormatting>
  <conditionalFormatting sqref="O50 R50 U50">
    <cfRule type="cellIs" dxfId="88" priority="90" operator="lessThan">
      <formula>0.59</formula>
    </cfRule>
    <cfRule type="cellIs" dxfId="87" priority="91" operator="between">
      <formula>0.6</formula>
      <formula>0.79</formula>
    </cfRule>
    <cfRule type="cellIs" dxfId="86" priority="92" operator="between">
      <formula>0.8</formula>
      <formula>1</formula>
    </cfRule>
  </conditionalFormatting>
  <conditionalFormatting sqref="L51 O51 R51 U51">
    <cfRule type="cellIs" dxfId="85" priority="87" operator="lessThan">
      <formula>0.59</formula>
    </cfRule>
    <cfRule type="cellIs" dxfId="84" priority="88" operator="between">
      <formula>0.6</formula>
      <formula>0.79</formula>
    </cfRule>
    <cfRule type="cellIs" dxfId="83" priority="89" operator="between">
      <formula>0.8</formula>
      <formula>1</formula>
    </cfRule>
  </conditionalFormatting>
  <conditionalFormatting sqref="L52 O52 R52 U52">
    <cfRule type="cellIs" dxfId="82" priority="84" operator="lessThan">
      <formula>0.59</formula>
    </cfRule>
    <cfRule type="cellIs" dxfId="81" priority="85" operator="between">
      <formula>0.6</formula>
      <formula>0.79</formula>
    </cfRule>
    <cfRule type="cellIs" dxfId="80" priority="86" operator="between">
      <formula>0.8</formula>
      <formula>1</formula>
    </cfRule>
  </conditionalFormatting>
  <conditionalFormatting sqref="X49:X52">
    <cfRule type="cellIs" dxfId="79" priority="81" operator="lessThanOrEqual">
      <formula>0.59</formula>
    </cfRule>
    <cfRule type="cellIs" dxfId="78" priority="82" operator="between">
      <formula>0.6</formula>
      <formula>0.79</formula>
    </cfRule>
    <cfRule type="cellIs" dxfId="77" priority="83" operator="between">
      <formula>0.8</formula>
      <formula>1</formula>
    </cfRule>
  </conditionalFormatting>
  <conditionalFormatting sqref="X8">
    <cfRule type="cellIs" dxfId="76" priority="78" operator="lessThanOrEqual">
      <formula>18</formula>
    </cfRule>
    <cfRule type="cellIs" dxfId="75" priority="79" operator="between">
      <formula>18</formula>
      <formula>23</formula>
    </cfRule>
    <cfRule type="cellIs" dxfId="74" priority="80" operator="greaterThanOrEqual">
      <formula>23</formula>
    </cfRule>
  </conditionalFormatting>
  <conditionalFormatting sqref="L9:W9">
    <cfRule type="cellIs" dxfId="73" priority="75" operator="lessThan">
      <formula>0.59</formula>
    </cfRule>
    <cfRule type="cellIs" dxfId="72" priority="76" operator="between">
      <formula>0.59</formula>
      <formula>0.8</formula>
    </cfRule>
    <cfRule type="cellIs" dxfId="71" priority="77" operator="greaterThan">
      <formula>0.8</formula>
    </cfRule>
  </conditionalFormatting>
  <conditionalFormatting sqref="L8:W8">
    <cfRule type="cellIs" dxfId="70" priority="72" operator="greaterThanOrEqual">
      <formula>23</formula>
    </cfRule>
    <cfRule type="cellIs" dxfId="69" priority="73" operator="between">
      <formula>18</formula>
      <formula>23</formula>
    </cfRule>
    <cfRule type="cellIs" dxfId="68" priority="74" operator="lessThanOrEqual">
      <formula>18</formula>
    </cfRule>
  </conditionalFormatting>
  <conditionalFormatting sqref="X9">
    <cfRule type="cellIs" dxfId="67" priority="69" operator="lessThan">
      <formula>0.59</formula>
    </cfRule>
    <cfRule type="cellIs" dxfId="66" priority="70" operator="between">
      <formula>0.59</formula>
      <formula>0.8</formula>
    </cfRule>
    <cfRule type="cellIs" dxfId="65" priority="71" operator="greaterThan">
      <formula>0.8</formula>
    </cfRule>
  </conditionalFormatting>
  <conditionalFormatting sqref="X16">
    <cfRule type="cellIs" dxfId="64" priority="64" operator="lessThan">
      <formula>0.3</formula>
    </cfRule>
    <cfRule type="cellIs" dxfId="63" priority="65" operator="between">
      <formula>0.3</formula>
      <formula>0.45</formula>
    </cfRule>
    <cfRule type="cellIs" dxfId="62" priority="66" operator="greaterThan">
      <formula>0.45</formula>
    </cfRule>
  </conditionalFormatting>
  <conditionalFormatting sqref="L17:W17">
    <cfRule type="cellIs" dxfId="61" priority="61" operator="lessThan">
      <formula>0.59</formula>
    </cfRule>
    <cfRule type="cellIs" dxfId="60" priority="62" operator="between">
      <formula>0.59</formula>
      <formula>0.79</formula>
    </cfRule>
    <cfRule type="cellIs" dxfId="59" priority="63" operator="greaterThan">
      <formula>0.79</formula>
    </cfRule>
  </conditionalFormatting>
  <conditionalFormatting sqref="L18:W18">
    <cfRule type="cellIs" dxfId="58" priority="59" operator="greaterThan">
      <formula>90</formula>
    </cfRule>
    <cfRule type="cellIs" dxfId="57" priority="60" operator="lessThanOrEqual">
      <formula>90</formula>
    </cfRule>
  </conditionalFormatting>
  <conditionalFormatting sqref="L19:W19">
    <cfRule type="cellIs" dxfId="56" priority="57" operator="greaterThan">
      <formula>90</formula>
    </cfRule>
    <cfRule type="cellIs" dxfId="55" priority="58" operator="greaterThanOrEqual">
      <formula>90</formula>
    </cfRule>
  </conditionalFormatting>
  <conditionalFormatting sqref="X19">
    <cfRule type="cellIs" dxfId="54" priority="55" operator="greaterThan">
      <formula>90</formula>
    </cfRule>
    <cfRule type="cellIs" dxfId="53" priority="56" operator="lessThanOrEqual">
      <formula>90</formula>
    </cfRule>
  </conditionalFormatting>
  <conditionalFormatting sqref="L20:W20">
    <cfRule type="cellIs" dxfId="52" priority="21" operator="between">
      <formula>81</formula>
      <formula>89</formula>
    </cfRule>
    <cfRule type="cellIs" dxfId="51" priority="53" operator="greaterThanOrEqual">
      <formula>80</formula>
    </cfRule>
    <cfRule type="cellIs" dxfId="50" priority="54" operator="lessThanOrEqual">
      <formula>90</formula>
    </cfRule>
  </conditionalFormatting>
  <conditionalFormatting sqref="L21:W21">
    <cfRule type="cellIs" dxfId="49" priority="19" operator="between">
      <formula>81</formula>
      <formula>89</formula>
    </cfRule>
    <cfRule type="cellIs" dxfId="48" priority="51" operator="greaterThan">
      <formula>90</formula>
    </cfRule>
    <cfRule type="cellIs" dxfId="47" priority="52" operator="lessThanOrEqual">
      <formula>90</formula>
    </cfRule>
  </conditionalFormatting>
  <conditionalFormatting sqref="L24:W24">
    <cfRule type="cellIs" dxfId="46" priority="47" operator="lessThanOrEqual">
      <formula>0.75</formula>
    </cfRule>
    <cfRule type="cellIs" dxfId="45" priority="48" operator="between">
      <formula>0.76</formula>
      <formula>0.79</formula>
    </cfRule>
    <cfRule type="cellIs" dxfId="44" priority="49" operator="greaterThanOrEqual">
      <formula>0.8</formula>
    </cfRule>
  </conditionalFormatting>
  <conditionalFormatting sqref="X26">
    <cfRule type="cellIs" dxfId="43" priority="44" operator="lessThan">
      <formula>0.59</formula>
    </cfRule>
    <cfRule type="cellIs" dxfId="42" priority="45" operator="between">
      <formula>0.6</formula>
      <formula>0.8</formula>
    </cfRule>
    <cfRule type="cellIs" dxfId="41" priority="46" operator="greaterThan">
      <formula>0.81</formula>
    </cfRule>
  </conditionalFormatting>
  <conditionalFormatting sqref="L28:W28">
    <cfRule type="cellIs" dxfId="40" priority="41" operator="lessThanOrEqual">
      <formula>0.75</formula>
    </cfRule>
    <cfRule type="cellIs" dxfId="39" priority="42" operator="between">
      <formula>0.76</formula>
      <formula>0.79</formula>
    </cfRule>
    <cfRule type="cellIs" dxfId="38" priority="43" operator="greaterThanOrEqual">
      <formula>0.8</formula>
    </cfRule>
  </conditionalFormatting>
  <conditionalFormatting sqref="X27">
    <cfRule type="cellIs" dxfId="37" priority="35" operator="lessThan">
      <formula>0.69</formula>
    </cfRule>
    <cfRule type="cellIs" dxfId="36" priority="36" operator="between">
      <formula>70</formula>
      <formula>90</formula>
    </cfRule>
    <cfRule type="cellIs" dxfId="35" priority="40" operator="greaterThan">
      <formula>0.91</formula>
    </cfRule>
  </conditionalFormatting>
  <conditionalFormatting sqref="L27:W27">
    <cfRule type="cellIs" dxfId="34" priority="37" operator="lessThan">
      <formula>0.69</formula>
    </cfRule>
    <cfRule type="cellIs" dxfId="33" priority="38" operator="between">
      <formula>0.7</formula>
      <formula>0.9</formula>
    </cfRule>
    <cfRule type="cellIs" dxfId="32" priority="39" operator="greaterThan">
      <formula>0.91</formula>
    </cfRule>
  </conditionalFormatting>
  <conditionalFormatting sqref="L29:W29">
    <cfRule type="cellIs" dxfId="31" priority="32" operator="lessThanOrEqual">
      <formula>0.7</formula>
    </cfRule>
    <cfRule type="cellIs" dxfId="30" priority="33" operator="between">
      <formula>0.71</formula>
      <formula>0.79</formula>
    </cfRule>
    <cfRule type="cellIs" dxfId="29" priority="34" operator="greaterThanOrEqual">
      <formula>0.8</formula>
    </cfRule>
  </conditionalFormatting>
  <conditionalFormatting sqref="L30:W30">
    <cfRule type="cellIs" dxfId="28" priority="29" operator="lessThanOrEqual">
      <formula>0.64</formula>
    </cfRule>
    <cfRule type="cellIs" dxfId="27" priority="30" operator="between">
      <formula>0.65</formula>
      <formula>0.85</formula>
    </cfRule>
    <cfRule type="cellIs" dxfId="26" priority="31" operator="greaterThanOrEqual">
      <formula>0.86</formula>
    </cfRule>
  </conditionalFormatting>
  <conditionalFormatting sqref="L31:W31">
    <cfRule type="cellIs" dxfId="25" priority="26" operator="lessThanOrEqual">
      <formula>0.64</formula>
    </cfRule>
    <cfRule type="cellIs" dxfId="24" priority="27" operator="between">
      <formula>0.65</formula>
      <formula>0.85</formula>
    </cfRule>
    <cfRule type="cellIs" dxfId="23" priority="28" operator="greaterThanOrEqual">
      <formula>0.86</formula>
    </cfRule>
  </conditionalFormatting>
  <conditionalFormatting sqref="X14">
    <cfRule type="cellIs" dxfId="22" priority="24" operator="between">
      <formula>7.1</formula>
      <formula>9.9</formula>
    </cfRule>
    <cfRule type="cellIs" dxfId="21" priority="25" operator="lessThan">
      <formula>7</formula>
    </cfRule>
  </conditionalFormatting>
  <conditionalFormatting sqref="X14">
    <cfRule type="cellIs" dxfId="20" priority="23" operator="greaterThan">
      <formula>10</formula>
    </cfRule>
  </conditionalFormatting>
  <conditionalFormatting sqref="X20">
    <cfRule type="cellIs" dxfId="19" priority="22" operator="between">
      <formula>81</formula>
      <formula>89</formula>
    </cfRule>
  </conditionalFormatting>
  <conditionalFormatting sqref="X21">
    <cfRule type="cellIs" dxfId="18" priority="20" operator="between">
      <formula>81</formula>
      <formula>89</formula>
    </cfRule>
  </conditionalFormatting>
  <conditionalFormatting sqref="X28">
    <cfRule type="cellIs" dxfId="17" priority="16" operator="lessThanOrEqual">
      <formula>0.75</formula>
    </cfRule>
    <cfRule type="cellIs" dxfId="16" priority="17" operator="between">
      <formula>76</formula>
      <formula>79</formula>
    </cfRule>
    <cfRule type="cellIs" dxfId="15" priority="18" operator="greaterThanOrEqual">
      <formula>0.8</formula>
    </cfRule>
  </conditionalFormatting>
  <conditionalFormatting sqref="X29">
    <cfRule type="cellIs" dxfId="14" priority="13" operator="lessThanOrEqual">
      <formula>0.75</formula>
    </cfRule>
    <cfRule type="cellIs" dxfId="13" priority="14" operator="between">
      <formula>71</formula>
      <formula>79</formula>
    </cfRule>
    <cfRule type="cellIs" dxfId="12" priority="15" operator="greaterThanOrEqual">
      <formula>0.8</formula>
    </cfRule>
  </conditionalFormatting>
  <conditionalFormatting sqref="X30">
    <cfRule type="cellIs" dxfId="11" priority="10" operator="lessThanOrEqual">
      <formula>0.64</formula>
    </cfRule>
    <cfRule type="cellIs" dxfId="10" priority="11" operator="between">
      <formula>0.65</formula>
      <formula>0.85</formula>
    </cfRule>
    <cfRule type="cellIs" dxfId="9" priority="12" operator="greaterThanOrEqual">
      <formula>0.86</formula>
    </cfRule>
  </conditionalFormatting>
  <conditionalFormatting sqref="X31">
    <cfRule type="cellIs" dxfId="8" priority="7" operator="lessThanOrEqual">
      <formula>0.64</formula>
    </cfRule>
    <cfRule type="cellIs" dxfId="7" priority="8" operator="between">
      <formula>0.65</formula>
      <formula>0.85</formula>
    </cfRule>
    <cfRule type="cellIs" dxfId="6" priority="9" operator="greaterThanOrEqual">
      <formula>0.86</formula>
    </cfRule>
  </conditionalFormatting>
  <conditionalFormatting sqref="X32">
    <cfRule type="cellIs" dxfId="5" priority="4" operator="greaterThanOrEqual">
      <formula>30</formula>
    </cfRule>
    <cfRule type="cellIs" dxfId="4" priority="5" operator="between">
      <formula>16</formula>
      <formula>29.9</formula>
    </cfRule>
    <cfRule type="cellIs" dxfId="3" priority="6" operator="lessThanOrEqual">
      <formula>15</formula>
    </cfRule>
  </conditionalFormatting>
  <conditionalFormatting sqref="L33:V33">
    <cfRule type="cellIs" dxfId="2" priority="1" operator="greaterThanOrEqual">
      <formula>0.014</formula>
    </cfRule>
    <cfRule type="cellIs" dxfId="1" priority="2" operator="between">
      <formula>0.008</formula>
      <formula>0.013</formula>
    </cfRule>
    <cfRule type="cellIs" dxfId="0" priority="3" operator="lessThanOrEqual">
      <formula>0.007</formula>
    </cfRule>
  </conditionalFormatting>
  <printOptions horizontalCentered="1"/>
  <pageMargins left="0.31496062992125984" right="1.299212598425197" top="0.35433070866141736" bottom="0.35433070866141736" header="0.31496062992125984" footer="0.31496062992125984"/>
  <pageSetup paperSize="5" scale="8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INDICADORES 2022 REVISION</vt:lpstr>
      <vt:lpstr>'INDICADORES 2022 REVISION'!Títulos_a_imprimir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Mendez</dc:creator>
  <cp:lastModifiedBy>Monica Mendez</cp:lastModifiedBy>
  <dcterms:created xsi:type="dcterms:W3CDTF">2023-07-14T16:21:19Z</dcterms:created>
  <dcterms:modified xsi:type="dcterms:W3CDTF">2023-07-14T16:22:02Z</dcterms:modified>
</cp:coreProperties>
</file>